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608" documentId="13_ncr:1_{F6CB121F-512D-4AA6-A0C1-0FB36C537598}" xr6:coauthVersionLast="47" xr6:coauthVersionMax="47" xr10:uidLastSave="{DCC528A6-7282-42DE-8C41-DDFA4528853C}"/>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6" i="6"/>
  <c r="J7" i="6"/>
  <c r="J8" i="6"/>
  <c r="J9" i="6"/>
  <c r="J10" i="6"/>
  <c r="J11" i="6"/>
  <c r="J12" i="6"/>
  <c r="J13" i="6"/>
  <c r="J14" i="6"/>
  <c r="J15" i="6"/>
  <c r="J1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I2" i="6"/>
  <c r="I5" i="6"/>
  <c r="L2" i="6"/>
  <c r="L5" i="6"/>
  <c r="L4" i="6"/>
  <c r="J5" i="6"/>
  <c r="J2" i="6"/>
  <c r="J4" i="6"/>
  <c r="I4" i="6"/>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L20" i="5"/>
  <c r="J20" i="5"/>
  <c r="I20" i="5"/>
  <c r="G20" i="5"/>
  <c r="B20"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G4" i="5"/>
  <c r="G5" i="5"/>
  <c r="G6" i="5"/>
  <c r="G7" i="5"/>
  <c r="G8" i="5"/>
  <c r="G9" i="5"/>
  <c r="G10" i="5"/>
  <c r="G11" i="5"/>
  <c r="G12" i="5"/>
  <c r="G13" i="5"/>
  <c r="G14" i="5"/>
  <c r="G15" i="5"/>
  <c r="G16" i="5"/>
  <c r="G17" i="5"/>
  <c r="G18" i="5"/>
  <c r="G19" i="5"/>
  <c r="B4" i="5"/>
  <c r="B5" i="5"/>
  <c r="B6" i="5"/>
  <c r="B7" i="5"/>
  <c r="B8" i="5"/>
  <c r="B9" i="5"/>
  <c r="B10" i="5"/>
  <c r="B11" i="5"/>
  <c r="B12" i="5"/>
  <c r="B13" i="5"/>
  <c r="B14" i="5"/>
  <c r="B15" i="5"/>
  <c r="B16" i="5"/>
  <c r="B17" i="5"/>
  <c r="B18" i="5"/>
  <c r="B19"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<sst xmlns="http://schemas.openxmlformats.org/spreadsheetml/2006/main" count="178586" uniqueCount="39076">
  <si>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</si>
  <si>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</si>
  <si>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</si>
  <si>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</si>
  <si>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</si>
  <si>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</si>
  <si>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</si>
  <si>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</si>
  <si>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</si>
  <si>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</si>
  <si>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</si>
  <si>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</si>
  <si>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</si>
  <si>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</si>
  <si>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</si>
  <si>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</si>
  <si>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</si>
  <si>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</si>
  <si>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</si>
  <si>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</si>
  <si>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</si>
  <si>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</si>
  <si>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</si>
  <si>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</si>
  <si>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</si>
  <si>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</si>
  <si>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</si>
  <si>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</si>
  <si>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</si>
  <si>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</si>
  <si>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</si>
  <si>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</si>
  <si>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</si>
  <si>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</si>
  <si>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</si>
  <si>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</si>
  <si>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</si>
  <si>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</si>
  <si>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</si>
  <si>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</si>
  <si>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</si>
  <si>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</si>
  <si>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</si>
  <si>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</si>
  <si>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</si>
  <si>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</si>
  <si>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</si>
  <si>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</si>
  <si>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</si>
  <si>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</si>
  <si>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</si>
  <si>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</si>
  <si>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</si>
  <si>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</si>
  <si>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</si>
  <si>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</si>
  <si>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</si>
  <si>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</si>
  <si>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</si>
  <si>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</si>
  <si>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</si>
  <si>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</si>
  <si>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</si>
  <si>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</si>
  <si>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</si>
  <si>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</si>
  <si>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</si>
  <si>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</si>
  <si>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</si>
  <si>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</si>
  <si>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</si>
  <si>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</si>
  <si>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</si>
  <si>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</si>
  <si>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</si>
  <si>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</si>
  <si>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</si>
  <si>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</si>
  <si>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</si>
  <si>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</si>
  <si>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</si>
  <si>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</si>
  <si>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</si>
  <si>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</si>
  <si>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</si>
  <si>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</si>
  <si>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</si>
  <si>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</si>
  <si>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</si>
  <si>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</si>
  <si>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</si>
  <si>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</si>
  <si>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</si>
  <si>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</si>
  <si>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</si>
  <si>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</si>
  <si>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</si>
  <si>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</si>
  <si>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</si>
  <si>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</si>
  <si>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</si>
  <si>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</si>
  <si>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</si>
  <si>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</si>
  <si>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</si>
  <si>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</si>
  <si>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</si>
  <si>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</si>
  <si>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</si>
  <si>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</si>
  <si>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</si>
  <si>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</si>
  <si>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</si>
  <si>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</si>
  <si>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</si>
  <si>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</si>
  <si>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</si>
  <si>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</si>
  <si>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</si>
  <si>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</si>
  <si>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</si>
  <si>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</si>
  <si>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</si>
  <si>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</si>
  <si>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</si>
  <si>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</si>
  <si>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</si>
  <si>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</si>
  <si>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</si>
  <si>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</si>
  <si>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</si>
  <si>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</si>
  <si>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</si>
  <si>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</si>
  <si>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</si>
  <si>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</si>
  <si>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</si>
  <si>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</si>
  <si>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</si>
  <si>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</si>
  <si>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</si>
  <si>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</si>
  <si>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</si>
  <si>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</si>
  <si>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</si>
  <si>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</si>
  <si>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</si>
  <si>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</si>
  <si>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</si>
  <si>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</si>
  <si>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</si>
  <si>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</si>
  <si>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</si>
  <si>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</si>
  <si>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</si>
  <si>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</si>
  <si>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</si>
  <si>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</si>
  <si>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</si>
  <si>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</si>
  <si>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</si>
  <si>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</si>
  <si>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</si>
  <si>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</si>
  <si>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</si>
  <si>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</si>
  <si>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</si>
  <si>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</si>
  <si>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</si>
  <si>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</si>
  <si>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</si>
  <si>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</si>
  <si>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</si>
  <si>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</si>
  <si>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</si>
  <si>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</si>
  <si>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</si>
  <si>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</si>
  <si>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</si>
  <si>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</si>
  <si>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</si>
  <si>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</si>
  <si>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</si>
  <si>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</si>
  <si>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</si>
  <si>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</si>
  <si>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</si>
  <si>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</si>
  <si>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</si>
  <si>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</si>
  <si>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</si>
  <si>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</si>
  <si>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</si>
  <si>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</si>
  <si>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</si>
  <si>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</si>
  <si>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</si>
  <si>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</si>
  <si>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</si>
  <si>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</si>
  <si>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</si>
  <si>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</si>
  <si>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</si>
  <si>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</si>
  <si>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</si>
  <si>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</si>
  <si>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</si>
  <si>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</si>
  <si>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</si>
  <si>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</si>
  <si>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</si>
  <si>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</si>
  <si>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</si>
  <si>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</si>
  <si>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</si>
  <si>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</si>
  <si>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</si>
  <si>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</si>
  <si>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</si>
  <si>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</si>
  <si>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</si>
  <si>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</si>
  <si>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</si>
  <si>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</si>
  <si>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</si>
  <si>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</si>
  <si>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</si>
  <si>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</si>
  <si>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</si>
  <si>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</si>
  <si>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</si>
  <si>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</si>
  <si>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</si>
  <si>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</si>
  <si>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</si>
  <si>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</si>
  <si>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</si>
  <si>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</si>
  <si>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</si>
  <si>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</si>
  <si>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</si>
  <si>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</si>
  <si>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</si>
  <si>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</si>
  <si>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</si>
  <si>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</si>
  <si>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</si>
  <si>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</si>
  <si>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</si>
  <si>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</si>
  <si>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</si>
  <si>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</si>
  <si>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</si>
  <si>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</si>
  <si>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</si>
  <si>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</si>
  <si>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</si>
  <si>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</si>
  <si>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</si>
  <si>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</si>
  <si>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</si>
  <si>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</si>
  <si>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</si>
  <si>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</si>
  <si>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</si>
  <si>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</si>
  <si>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</si>
  <si>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</si>
  <si>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</si>
  <si>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</si>
  <si>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</si>
  <si>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</si>
  <si>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</si>
  <si>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</si>
  <si>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</si>
  <si>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</si>
  <si>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</si>
  <si>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</si>
  <si>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</si>
  <si>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</si>
  <si>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</si>
  <si>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</si>
  <si>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</si>
  <si>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</si>
  <si>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</si>
  <si>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</si>
  <si>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</si>
  <si>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</si>
  <si>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</si>
  <si>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</si>
  <si>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</si>
  <si>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</si>
  <si>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</si>
  <si>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</si>
  <si>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</si>
  <si>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</si>
  <si>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</si>
  <si>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</si>
  <si>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</si>
  <si>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</si>
  <si>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</si>
  <si>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</si>
  <si>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</si>
  <si>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</si>
  <si>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</si>
  <si>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</si>
  <si>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</si>
  <si>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</si>
  <si>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</si>
  <si>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</si>
  <si>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</si>
  <si>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</si>
  <si>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</si>
  <si>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</si>
  <si>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</si>
  <si>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</si>
  <si>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</si>
  <si>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</si>
  <si>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</si>
  <si>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</si>
  <si>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</si>
  <si>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</si>
  <si>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</si>
  <si>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</si>
  <si>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</si>
  <si>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</si>
  <si>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</si>
  <si>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</si>
  <si>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</si>
  <si>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</si>
  <si>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</si>
  <si>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</si>
  <si>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</si>
  <si>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</si>
  <si>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</si>
  <si>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</si>
  <si>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</si>
  <si>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</si>
  <si>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</si>
  <si>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</si>
  <si>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</si>
  <si>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</si>
  <si>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</si>
  <si>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</si>
  <si>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</si>
  <si>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</si>
  <si>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</si>
  <si>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</si>
  <si>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</si>
  <si>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</si>
  <si>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</si>
  <si>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</si>
  <si>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</si>
  <si>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</si>
  <si>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</si>
  <si>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</si>
  <si>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</si>
  <si>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</si>
  <si>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</si>
  <si>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</si>
  <si>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</si>
  <si>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</si>
  <si>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</si>
  <si>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</si>
  <si>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</si>
  <si>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</si>
  <si>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</si>
  <si>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</si>
  <si>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</si>
  <si>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</si>
  <si>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</si>
  <si>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</si>
  <si>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</si>
  <si>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</si>
  <si>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</si>
  <si>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</si>
  <si>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</si>
  <si>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</si>
  <si>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</si>
  <si>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</si>
  <si>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</si>
  <si>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</si>
  <si>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</si>
  <si>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</si>
  <si>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</si>
  <si>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</si>
  <si>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</si>
  <si>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</si>
  <si>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</si>
  <si>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</si>
  <si>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</si>
  <si>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</si>
  <si>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</si>
  <si>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</si>
  <si>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</si>
  <si>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</si>
  <si>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</si>
  <si>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</si>
  <si>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</si>
  <si>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</si>
  <si>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</si>
  <si>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</si>
  <si>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</si>
  <si>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</si>
  <si>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</si>
  <si>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</si>
  <si>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</si>
  <si>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</si>
  <si>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</si>
  <si>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</si>
  <si>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</si>
  <si>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</si>
  <si>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</si>
  <si>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</si>
  <si>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</si>
  <si>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</si>
  <si>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</si>
  <si>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</si>
  <si>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</si>
  <si>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</si>
  <si>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</si>
  <si>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</si>
  <si>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</si>
  <si>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</si>
  <si>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</si>
  <si>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</si>
  <si>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</si>
  <si>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</si>
  <si>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</si>
  <si>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</si>
  <si>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</si>
  <si>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</si>
  <si>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</si>
  <si>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</si>
  <si>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</si>
  <si>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</si>
  <si>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</si>
  <si>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</si>
  <si>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</si>
  <si>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</si>
  <si>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</si>
  <si>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</si>
  <si>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</si>
  <si>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</si>
  <si>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</si>
  <si>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</si>
  <si>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</si>
  <si>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</si>
  <si>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</si>
  <si>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</si>
  <si>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</si>
  <si>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</si>
  <si>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</si>
  <si>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</si>
  <si>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</si>
  <si>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</si>
  <si>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</si>
  <si>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</si>
  <si>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</si>
  <si>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</si>
  <si>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</si>
  <si>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</si>
  <si>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</si>
  <si>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</si>
  <si>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</si>
  <si>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</si>
  <si>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</si>
  <si>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</si>
  <si>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</si>
  <si>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</si>
  <si>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</si>
  <si>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</si>
  <si>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</si>
  <si>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</si>
  <si>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</si>
  <si>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</si>
  <si>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</si>
  <si>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</si>
  <si>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</si>
  <si>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</si>
  <si>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</si>
  <si>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</si>
  <si>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</si>
  <si>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</si>
  <si>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</si>
  <si>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</si>
  <si>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</si>
  <si>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</si>
  <si>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</si>
  <si>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</si>
  <si>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</si>
  <si>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</si>
  <si>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</si>
  <si>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</si>
  <si>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</si>
  <si>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</si>
  <si>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</si>
  <si>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</si>
  <si>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</si>
  <si>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</si>
  <si>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</si>
  <si>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</si>
  <si>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</si>
  <si>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</si>
  <si>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</si>
  <si>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</si>
  <si>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</si>
  <si>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</si>
  <si>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</si>
  <si>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</si>
  <si>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</si>
  <si>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</si>
  <si>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</si>
  <si>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</si>
  <si>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</si>
  <si>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</si>
  <si>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</si>
  <si>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</si>
  <si>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</si>
  <si>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</si>
  <si>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</si>
  <si>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</si>
  <si>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</si>
  <si>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</si>
  <si>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</si>
  <si>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</si>
  <si>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</si>
  <si>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</si>
  <si>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</si>
  <si>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</si>
  <si>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</si>
  <si>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</si>
  <si>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</si>
  <si>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</si>
  <si>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</si>
  <si>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</si>
  <si>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</si>
  <si>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</si>
  <si>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</si>
  <si>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</si>
  <si>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</si>
  <si>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</si>
  <si>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</si>
  <si>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</si>
  <si>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</si>
  <si>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</si>
  <si>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</si>
  <si>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</si>
  <si>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</si>
  <si>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</si>
  <si>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</si>
  <si>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</si>
  <si>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</si>
  <si>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</si>
  <si>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</si>
  <si>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</si>
  <si>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</si>
  <si>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</si>
  <si>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</si>
  <si>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</si>
  <si>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</si>
  <si>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</si>
  <si>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</si>
  <si>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</si>
  <si>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</si>
  <si>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</si>
  <si>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</si>
  <si>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</si>
  <si>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</si>
  <si>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</si>
  <si>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</si>
  <si>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</si>
  <si>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</si>
  <si>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</si>
  <si>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</si>
  <si>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</si>
  <si>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</si>
  <si>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</si>
  <si>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</si>
  <si>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</si>
  <si>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</si>
  <si>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</si>
  <si>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</si>
  <si>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</si>
  <si>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</si>
  <si>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</si>
  <si>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</si>
  <si>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</si>
  <si>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</si>
  <si>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</si>
  <si>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</si>
  <si>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</si>
  <si>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</si>
  <si>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</si>
  <si>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</si>
  <si>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</si>
  <si>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</si>
  <si>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</si>
  <si>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</si>
  <si>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</si>
  <si>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</si>
  <si>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</si>
  <si>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</si>
  <si>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</si>
  <si>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</si>
  <si>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</si>
  <si>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</si>
  <si>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</si>
  <si>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</si>
  <si>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</si>
  <si>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</si>
  <si>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</si>
  <si>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</si>
  <si>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</si>
  <si>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</si>
  <si>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</si>
  <si>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</si>
  <si>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</si>
  <si>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</si>
  <si>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</si>
  <si>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</si>
  <si>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</si>
  <si>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</si>
  <si>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</si>
  <si>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</si>
  <si>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</si>
  <si>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</si>
  <si>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</si>
  <si>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</si>
  <si>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</si>
  <si>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</si>
  <si>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</si>
  <si>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</si>
  <si>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</si>
  <si>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</si>
  <si>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</si>
  <si>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</si>
  <si>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</si>
  <si>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</si>
  <si>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</si>
  <si>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</si>
  <si>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</si>
  <si>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</si>
  <si>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</si>
  <si>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</si>
  <si>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</si>
  <si>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</si>
  <si>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</si>
  <si>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</si>
  <si>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</si>
  <si>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</si>
  <si>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</si>
  <si>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</si>
  <si>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</si>
  <si>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</si>
  <si>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</si>
  <si>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</si>
  <si>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</si>
  <si>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</si>
  <si>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</si>
  <si>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</si>
  <si>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</si>
  <si>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</si>
  <si>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</si>
  <si>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</si>
  <si>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</si>
  <si>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</si>
  <si>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</si>
  <si>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</si>
  <si>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</si>
  <si>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</si>
  <si>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</si>
  <si>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</si>
  <si>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</si>
  <si>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</si>
  <si>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</si>
  <si>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</si>
  <si>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</si>
  <si>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</si>
  <si>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</si>
  <si>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</si>
  <si>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</si>
  <si>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</si>
  <si>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</si>
  <si>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</si>
  <si>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</si>
  <si>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</si>
  <si>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</si>
  <si>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</si>
  <si>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</si>
  <si>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</si>
  <si>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</si>
  <si>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</si>
  <si>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</si>
  <si>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</si>
  <si>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</si>
  <si>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</si>
  <si>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</si>
  <si>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</si>
  <si>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</si>
  <si>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</si>
  <si>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</si>
  <si>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</si>
  <si>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</si>
  <si>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</si>
  <si>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</si>
  <si>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</si>
  <si>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</si>
  <si>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</si>
  <si>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</si>
  <si>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</si>
  <si>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</si>
  <si>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</si>
  <si>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</si>
  <si>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</si>
  <si>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</si>
  <si>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</si>
  <si>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</si>
  <si>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</si>
  <si>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</si>
  <si>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</si>
  <si>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</si>
  <si>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</si>
  <si>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</si>
  <si>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</si>
  <si>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</si>
  <si>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</si>
  <si>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</si>
  <si>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</si>
  <si>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</si>
  <si>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</si>
  <si>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</si>
  <si>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</si>
  <si>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</si>
  <si>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</si>
  <si>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</si>
  <si>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</si>
  <si>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</si>
  <si>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</si>
  <si>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</si>
  <si>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</si>
  <si>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</si>
  <si>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</si>
  <si>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</si>
  <si>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</si>
  <si>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</si>
  <si>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</si>
  <si>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</si>
  <si>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</si>
  <si>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</si>
  <si>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</si>
  <si>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</si>
  <si>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</si>
  <si>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</si>
  <si>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</si>
  <si>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</si>
  <si>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</si>
  <si>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</si>
  <si>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</si>
  <si>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</si>
  <si>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</si>
  <si>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</si>
  <si>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</si>
  <si>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</si>
  <si>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</si>
  <si>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</si>
  <si>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</si>
  <si>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</si>
  <si>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</si>
  <si>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</si>
  <si>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</si>
  <si>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</si>
  <si>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</si>
  <si>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</si>
  <si>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</si>
  <si>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</si>
  <si>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</si>
  <si>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</si>
  <si>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</si>
  <si>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</si>
  <si>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</si>
  <si>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</si>
  <si>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</si>
  <si>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</si>
  <si>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</si>
  <si>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</si>
  <si>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</si>
  <si>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</si>
  <si>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</si>
  <si>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</si>
  <si>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</si>
  <si>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</si>
  <si>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</si>
  <si>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</si>
  <si>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</si>
  <si>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</si>
  <si>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</si>
  <si>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</si>
  <si>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</si>
  <si>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</si>
  <si>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</si>
  <si>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</si>
  <si>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</si>
  <si>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</si>
  <si>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</si>
  <si>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</si>
  <si>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</si>
  <si>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</si>
  <si>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</si>
  <si>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</si>
  <si>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</si>
  <si>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</si>
  <si>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</si>
  <si>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</si>
  <si>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</si>
  <si>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</si>
  <si>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</si>
  <si>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</si>
  <si>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</si>
  <si>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</si>
  <si>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</si>
  <si>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</si>
  <si>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</si>
  <si>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</si>
  <si>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</si>
  <si>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</si>
  <si>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</si>
  <si>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</si>
  <si>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</si>
  <si>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</si>
  <si>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</si>
  <si>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</si>
  <si>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</si>
  <si>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</si>
  <si>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</si>
  <si>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</si>
  <si>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</si>
  <si>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</si>
  <si>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</si>
  <si>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</si>
  <si>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</si>
  <si>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</si>
  <si>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</si>
  <si>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</si>
  <si>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</si>
  <si>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</si>
  <si>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</si>
  <si>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</si>
  <si>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</si>
  <si>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</si>
  <si>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</si>
  <si>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</si>
  <si>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</si>
  <si>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</si>
  <si>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</si>
  <si>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</si>
  <si>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</si>
  <si>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</si>
  <si>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</si>
  <si>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</si>
  <si>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</si>
  <si>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</si>
  <si>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</si>
  <si>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</si>
  <si>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</si>
  <si>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</si>
  <si>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</si>
  <si>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</si>
  <si>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</si>
  <si>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</si>
  <si>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</si>
  <si>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</si>
  <si>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</si>
  <si>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</si>
  <si>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</si>
  <si>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</si>
  <si>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</si>
  <si>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</si>
  <si>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</si>
  <si>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</si>
  <si>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</si>
  <si>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</si>
  <si>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</si>
  <si>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</si>
  <si>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</si>
  <si>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</si>
  <si>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</si>
  <si>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</si>
  <si>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</si>
  <si>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</si>
  <si>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</si>
  <si>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</si>
  <si>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</si>
  <si>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</si>
  <si>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</si>
  <si>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</si>
  <si>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</si>
  <si>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</si>
  <si>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</si>
  <si>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</si>
  <si>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</si>
  <si>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</si>
  <si>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</si>
  <si>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</si>
  <si>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</si>
  <si>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</si>
  <si>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</si>
  <si>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</si>
  <si>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</si>
  <si>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</si>
  <si>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</si>
  <si>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</si>
  <si>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</si>
  <si>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</si>
  <si>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</si>
  <si>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</si>
  <si>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</si>
  <si>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</si>
  <si>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</si>
  <si>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</si>
  <si>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</si>
  <si>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</si>
  <si>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</si>
  <si>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</si>
  <si>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</si>
  <si>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</si>
  <si>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</si>
  <si>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</si>
  <si>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</si>
  <si>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</si>
  <si>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</si>
  <si>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</si>
  <si>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</si>
  <si>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</si>
  <si>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</si>
  <si>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</si>
  <si>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</si>
  <si>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</si>
  <si>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</si>
  <si>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</si>
  <si>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</si>
  <si>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</si>
  <si>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</si>
  <si>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</si>
  <si>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</si>
  <si>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</si>
  <si>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</si>
  <si>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</si>
  <si>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</si>
  <si>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</si>
  <si>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</si>
  <si>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</si>
  <si>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</si>
  <si>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</si>
  <si>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</si>
  <si>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</si>
  <si>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</si>
  <si>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</si>
  <si>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</si>
  <si>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</si>
  <si>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</si>
  <si>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</si>
  <si>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</si>
  <si>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</si>
  <si>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</si>
  <si>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</si>
  <si>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</si>
  <si>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</si>
  <si>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</si>
  <si>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</si>
  <si>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</si>
  <si>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</si>
  <si>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</si>
  <si>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</si>
  <si>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</si>
  <si>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</si>
  <si>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</si>
  <si>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</si>
  <si>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</si>
  <si>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</si>
  <si>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</si>
  <si>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</si>
  <si>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</si>
  <si>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</si>
  <si>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</si>
  <si>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</si>
  <si>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</si>
  <si>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</si>
  <si>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</si>
  <si>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</si>
  <si>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</si>
  <si>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</si>
  <si>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</si>
  <si>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</si>
  <si>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</si>
  <si>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</si>
  <si>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</si>
  <si>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</si>
  <si>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</si>
  <si>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</si>
  <si>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</si>
  <si>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</si>
  <si>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</si>
  <si>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</si>
  <si>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</si>
  <si>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</si>
  <si>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</si>
  <si>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</si>
  <si>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</si>
  <si>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</si>
  <si>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</si>
  <si>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</si>
  <si>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</si>
  <si>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</si>
  <si>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</si>
  <si>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</si>
  <si>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</si>
  <si>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</si>
  <si>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</si>
  <si>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</si>
  <si>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</si>
  <si>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</si>
  <si>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</si>
  <si>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</si>
  <si>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</si>
  <si>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</si>
  <si>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</si>
  <si>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</si>
  <si>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</si>
  <si>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</si>
  <si>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</si>
  <si>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</si>
  <si>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</si>
  <si>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</si>
  <si>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</si>
  <si>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</si>
  <si>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</si>
  <si>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</si>
  <si>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</si>
  <si>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</si>
  <si>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</si>
  <si>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</si>
  <si>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</si>
  <si>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</si>
  <si>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</si>
  <si>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</si>
  <si>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</si>
  <si>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</si>
  <si>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</si>
  <si>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</si>
  <si>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</si>
  <si>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</si>
  <si>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</si>
  <si>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</si>
  <si>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</si>
  <si>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</si>
  <si>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</si>
  <si>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</si>
  <si>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</si>
  <si>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</si>
  <si>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</si>
  <si>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</si>
  <si>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</si>
  <si>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</si>
  <si>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</si>
  <si>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</si>
  <si>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</si>
  <si>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</si>
  <si>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</si>
  <si>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</si>
  <si>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</si>
  <si>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</si>
  <si>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</si>
  <si>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</si>
  <si>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</si>
  <si>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</si>
  <si>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</si>
  <si>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</si>
  <si>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</si>
  <si>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</si>
  <si>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</si>
  <si>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</si>
  <si>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</si>
  <si>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</si>
  <si>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</si>
  <si>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</si>
  <si>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</si>
  <si>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</si>
  <si>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</si>
  <si>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</si>
  <si>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</si>
  <si>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</si>
  <si>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</si>
  <si>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</si>
  <si>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</si>
  <si>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</si>
  <si>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</si>
  <si>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</si>
  <si>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</si>
  <si>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</si>
  <si>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</si>
  <si>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</si>
  <si>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</si>
  <si>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</si>
  <si>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</si>
  <si>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</si>
  <si>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</si>
  <si>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</si>
  <si>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</si>
  <si>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</si>
  <si>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</si>
  <si>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</si>
  <si>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</si>
  <si>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</si>
  <si>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</si>
  <si>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</si>
  <si>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</si>
  <si>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</si>
  <si>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</si>
  <si>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</si>
  <si>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</si>
  <si>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</si>
  <si>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</si>
  <si>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</si>
  <si>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</si>
  <si>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</si>
  <si>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</si>
  <si>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</si>
  <si>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</si>
  <si>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</si>
  <si>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</si>
  <si>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</si>
  <si>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</si>
  <si>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</si>
  <si>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</si>
  <si>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</si>
  <si>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</si>
  <si>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</si>
  <si>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</si>
  <si>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</si>
  <si>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</si>
  <si>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</si>
  <si>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</si>
  <si>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</si>
  <si>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</si>
  <si>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</si>
  <si>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</si>
  <si>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</si>
  <si>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</si>
  <si>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</si>
  <si>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</si>
  <si>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</si>
  <si>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</si>
  <si>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</si>
  <si>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</si>
  <si>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</si>
  <si>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</si>
  <si>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</si>
  <si>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</si>
  <si>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</si>
  <si>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</si>
  <si>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</si>
  <si>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</si>
  <si>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</si>
  <si>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</si>
  <si>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</si>
  <si>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</si>
  <si>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</si>
  <si>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</si>
  <si>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</si>
  <si>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</si>
  <si>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</si>
  <si>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</si>
  <si>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</si>
  <si>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</si>
  <si>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</si>
  <si>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</si>
  <si>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</si>
  <si>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</si>
  <si>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</si>
  <si>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</si>
  <si>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</si>
  <si>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</si>
  <si>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</si>
  <si>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</si>
  <si>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</si>
  <si>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</si>
  <si>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</si>
  <si>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</si>
  <si>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</si>
  <si>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</si>
  <si>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</si>
  <si>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</si>
  <si>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</si>
  <si>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</si>
  <si>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</si>
  <si>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</si>
  <si>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</si>
  <si>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</si>
  <si>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</si>
  <si>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</si>
  <si>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</si>
  <si>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</si>
  <si>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</si>
  <si>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</si>
  <si>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</si>
  <si>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</si>
  <si>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</si>
  <si>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</si>
  <si>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</si>
  <si>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</si>
  <si>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</si>
  <si>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</si>
  <si>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</si>
  <si>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</si>
  <si>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</si>
  <si>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</si>
  <si>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</si>
  <si>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</si>
  <si>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</si>
  <si>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</si>
  <si>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</si>
  <si>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</si>
  <si>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</si>
  <si>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</si>
  <si>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</si>
  <si>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</si>
  <si>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</si>
  <si>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</si>
  <si>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</si>
  <si>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</si>
  <si>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</si>
  <si>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</si>
  <si>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</si>
  <si>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</si>
  <si>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</si>
  <si>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</si>
  <si>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</si>
  <si>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</si>
  <si>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</si>
  <si>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</si>
  <si>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</si>
  <si>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</si>
  <si>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</si>
  <si>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</si>
  <si>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</si>
  <si>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</si>
  <si>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</si>
  <si>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</si>
  <si>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</si>
  <si>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</si>
  <si>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</si>
  <si>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</si>
  <si>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</si>
  <si>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</si>
  <si>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</si>
  <si>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</si>
  <si>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</si>
  <si>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</si>
  <si>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</si>
  <si>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</si>
  <si>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</si>
  <si>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</si>
  <si>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</si>
  <si>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</si>
  <si>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</si>
  <si>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</si>
  <si>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</si>
  <si>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</si>
  <si>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</si>
  <si>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</si>
  <si>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</si>
  <si>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</si>
  <si>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</si>
  <si>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</si>
  <si>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</si>
  <si>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</si>
  <si>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</si>
  <si>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</si>
  <si>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</si>
  <si>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</si>
  <si>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</si>
  <si>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</si>
  <si>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</si>
  <si>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</si>
  <si>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</si>
  <si>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</si>
  <si>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</si>
  <si>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</si>
  <si>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</si>
  <si>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</si>
  <si>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</si>
  <si>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</si>
  <si>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</si>
  <si>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</si>
  <si>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</si>
  <si>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</si>
  <si>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</si>
  <si>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</si>
  <si>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</si>
  <si>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</si>
  <si>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</si>
  <si>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</si>
  <si>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</si>
  <si>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</si>
  <si>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</si>
  <si>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</si>
  <si>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</si>
  <si>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</si>
  <si>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</si>
  <si>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</si>
  <si>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</si>
  <si>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</si>
  <si>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</si>
  <si>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</si>
  <si>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</si>
  <si>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</si>
  <si>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</si>
  <si>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</si>
  <si>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</si>
  <si>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</si>
  <si>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</si>
  <si>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</si>
  <si>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</si>
  <si>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</si>
  <si>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</si>
  <si>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</si>
  <si>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</si>
  <si>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</si>
  <si>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</si>
  <si>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</si>
  <si>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</si>
  <si>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</si>
  <si>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</si>
  <si>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</si>
  <si>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</si>
  <si>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</si>
  <si>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</si>
  <si>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</si>
  <si>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</si>
  <si>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</si>
  <si>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</si>
  <si>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</si>
  <si>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</si>
  <si>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</si>
  <si>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</si>
  <si>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</si>
  <si>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</si>
  <si>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</si>
  <si>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</si>
  <si>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</si>
  <si>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</si>
  <si>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</si>
  <si>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</si>
  <si>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</si>
  <si>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</si>
  <si>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</si>
  <si>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</si>
  <si>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</si>
  <si>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</si>
  <si>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</si>
  <si>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</si>
  <si>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</si>
  <si>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</si>
  <si>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</si>
  <si>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</si>
  <si>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</si>
  <si>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</si>
  <si>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</si>
  <si>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</si>
  <si>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</si>
  <si>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</si>
  <si>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</si>
  <si>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</si>
  <si>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</si>
  <si>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</si>
  <si>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</si>
  <si>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</si>
  <si>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</si>
  <si>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</si>
  <si>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</si>
  <si>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</si>
  <si>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</si>
  <si>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</si>
  <si>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</si>
  <si>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</si>
  <si>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</si>
  <si>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</si>
  <si>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</si>
  <si>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</si>
  <si>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</si>
  <si>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</si>
  <si>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</si>
  <si>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</si>
  <si>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</si>
  <si>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</si>
  <si>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</si>
  <si>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</si>
  <si>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</si>
  <si>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</si>
  <si>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</si>
  <si>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</si>
  <si>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</si>
  <si>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</si>
  <si>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</si>
  <si>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</si>
  <si>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</si>
  <si>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</si>
  <si>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</si>
  <si>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</si>
  <si>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</si>
  <si>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</si>
  <si>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</si>
  <si>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</si>
  <si>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</si>
  <si>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</si>
  <si>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</si>
  <si>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</si>
  <si>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</si>
  <si>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</si>
  <si>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</si>
  <si>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</si>
  <si>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</si>
  <si>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</si>
  <si>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</si>
  <si>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</si>
  <si>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</si>
  <si>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</si>
  <si>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</si>
  <si>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</si>
  <si>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</si>
  <si>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</si>
  <si>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</si>
  <si>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</si>
  <si>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</si>
  <si>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</si>
  <si>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</si>
  <si>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</si>
  <si>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</si>
  <si>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</si>
  <si>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</si>
  <si>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</si>
  <si>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</si>
  <si>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</si>
  <si>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</si>
  <si>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</si>
  <si>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</si>
  <si>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</si>
  <si>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</si>
  <si>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</si>
  <si>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</si>
  <si>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</si>
  <si>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</si>
  <si>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</si>
  <si>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</si>
  <si>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</si>
  <si>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</si>
  <si>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</si>
  <si>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</si>
  <si>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</si>
  <si>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</si>
  <si>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</si>
  <si>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</si>
  <si>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</si>
  <si>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</si>
  <si>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</si>
  <si>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</si>
  <si>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</si>
  <si>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</si>
  <si>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</si>
  <si>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</si>
  <si>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</si>
  <si>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</si>
  <si>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</si>
  <si>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</si>
  <si>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</si>
  <si>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</si>
  <si>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</si>
  <si>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</si>
  <si>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</si>
  <si>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</si>
  <si>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</si>
  <si>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</si>
  <si>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</si>
  <si>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</si>
  <si>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</si>
  <si>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</si>
  <si>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</si>
  <si>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</si>
  <si>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</si>
  <si>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</si>
  <si>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</si>
  <si>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</si>
  <si>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</si>
  <si>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</si>
  <si>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</si>
  <si>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</si>
  <si>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</si>
  <si>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</si>
  <si>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</si>
  <si>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</si>
  <si>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</si>
  <si>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</si>
  <si>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</si>
  <si>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</si>
  <si>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</si>
  <si>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</si>
  <si>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</si>
  <si>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</si>
  <si>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</si>
  <si>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</si>
  <si>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</si>
  <si>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</si>
  <si>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</si>
  <si>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</si>
  <si>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</si>
  <si>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</si>
  <si>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</si>
  <si>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</si>
  <si>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</si>
  <si>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</si>
  <si>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</si>
  <si>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</si>
  <si>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</si>
  <si>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</si>
  <si>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</si>
  <si>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</si>
  <si>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</si>
  <si>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</si>
  <si>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</si>
  <si>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</si>
  <si>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</si>
  <si>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</si>
  <si>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</si>
  <si>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</si>
  <si>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</si>
  <si>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</si>
  <si>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</si>
  <si>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</si>
  <si>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</si>
  <si>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</si>
  <si>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</si>
  <si>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</si>
  <si>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</si>
  <si>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</si>
  <si>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</si>
  <si>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</si>
  <si>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</si>
  <si>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</si>
  <si>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</si>
  <si>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</si>
  <si>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</si>
  <si>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</si>
  <si>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</si>
  <si>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</si>
  <si>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</si>
  <si>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</si>
  <si>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</si>
  <si>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</si>
  <si>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</si>
  <si>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</si>
  <si>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</si>
  <si>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</si>
  <si>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</si>
  <si>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</si>
  <si>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</si>
  <si>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</si>
  <si>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</si>
  <si>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</si>
  <si>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</si>
  <si>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</si>
  <si>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</si>
  <si>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</si>
  <si>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</si>
  <si>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</si>
  <si>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</si>
  <si>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</si>
  <si>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</si>
  <si>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</si>
  <si>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</si>
  <si>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</si>
  <si>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</si>
  <si>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</si>
  <si>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</si>
  <si>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</si>
  <si>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</si>
  <si>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</si>
  <si>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</si>
  <si>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</si>
  <si>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</si>
  <si>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</si>
  <si>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</si>
  <si>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</si>
  <si>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</si>
  <si>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</si>
  <si>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</si>
  <si>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</si>
  <si>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</si>
  <si>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</si>
  <si>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</si>
  <si>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</si>
  <si>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</si>
  <si>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</si>
  <si>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</si>
  <si>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</si>
  <si>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</si>
  <si>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</si>
  <si>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</si>
  <si>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</si>
  <si>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</si>
  <si>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</si>
  <si>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</si>
  <si>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</si>
  <si>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</si>
  <si>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</si>
  <si>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</si>
  <si>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</si>
  <si>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</si>
  <si>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</si>
  <si>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</si>
  <si>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</si>
  <si>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</si>
  <si>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</si>
  <si>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</si>
  <si>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</si>
  <si>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</si>
  <si>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</si>
  <si>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</si>
  <si>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</si>
  <si>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</si>
  <si>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</si>
  <si>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</si>
  <si>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</si>
  <si>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</si>
  <si>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</si>
  <si>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</si>
  <si>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</si>
  <si>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</si>
  <si>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</si>
  <si>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</si>
  <si>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</si>
  <si>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</si>
  <si>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</si>
  <si>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</si>
  <si>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</si>
  <si>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</si>
  <si>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</si>
  <si>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</si>
  <si>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</si>
  <si>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</si>
  <si>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</si>
  <si>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</si>
  <si>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</si>
  <si>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</si>
  <si>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</si>
  <si>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</si>
  <si>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</si>
  <si>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</si>
  <si>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</si>
  <si>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</si>
  <si>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</si>
  <si>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</si>
  <si>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</si>
  <si>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</si>
  <si>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</si>
  <si>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</si>
  <si>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</si>
  <si>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</si>
  <si>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</si>
  <si>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</si>
  <si>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</si>
  <si>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</si>
  <si>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</si>
  <si>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</si>
  <si>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</si>
  <si>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</si>
  <si>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</si>
  <si>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</si>
  <si>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</si>
  <si>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</si>
  <si>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</si>
  <si>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</si>
  <si>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</si>
  <si>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</si>
  <si>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</si>
  <si>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</si>
  <si>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</si>
  <si>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</si>
  <si>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</si>
  <si>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</si>
  <si>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</si>
  <si>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</si>
  <si>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</si>
  <si>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</si>
  <si>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</si>
  <si>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</si>
  <si>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</si>
  <si>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</si>
  <si>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</si>
  <si>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</si>
  <si>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</si>
  <si>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</si>
  <si>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</si>
  <si>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</si>
  <si>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</si>
  <si>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</si>
  <si>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</si>
  <si>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</si>
  <si>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</si>
  <si>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</si>
  <si>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</si>
  <si>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</si>
  <si>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</si>
  <si>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</si>
  <si>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</si>
  <si>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</si>
  <si>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</si>
  <si>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</si>
  <si>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</si>
  <si>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</si>
  <si>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</si>
  <si>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</si>
  <si>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</si>
  <si>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</si>
  <si>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</si>
  <si>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</si>
  <si>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</si>
  <si>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</si>
  <si>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</si>
  <si>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</si>
  <si>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</si>
  <si>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</si>
  <si>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</si>
  <si>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</si>
  <si>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</si>
  <si>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</si>
  <si>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</si>
  <si>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</si>
  <si>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</si>
  <si>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</si>
  <si>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</si>
  <si>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</si>
  <si>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</si>
  <si>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</si>
  <si>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</si>
  <si>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</si>
  <si>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</si>
  <si>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</si>
  <si>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</si>
  <si>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</si>
  <si>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</si>
  <si>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</si>
  <si>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</si>
  <si>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</si>
  <si>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</si>
  <si>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</si>
  <si>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</si>
  <si>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</si>
  <si>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</si>
  <si>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</si>
  <si>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</si>
  <si>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</si>
  <si>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</si>
  <si>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</si>
  <si>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</si>
  <si>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</si>
  <si>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</si>
  <si>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</si>
  <si>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</si>
  <si>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</si>
  <si>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</si>
  <si>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</si>
  <si>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</si>
  <si>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</si>
  <si>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</si>
  <si>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</si>
  <si>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</si>
  <si>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</si>
  <si>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</si>
  <si>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</si>
  <si>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</si>
  <si>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</si>
  <si>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</si>
  <si>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</si>
  <si>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</si>
  <si>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</si>
  <si>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</si>
  <si>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</si>
  <si>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</si>
  <si>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</si>
  <si>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</si>
  <si>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</si>
  <si>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</si>
  <si>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</si>
  <si>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</si>
  <si>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</si>
  <si>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</si>
  <si>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</si>
  <si>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</si>
  <si>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</si>
  <si>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</si>
  <si>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</si>
  <si>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</si>
  <si>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</si>
  <si>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</si>
  <si>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</si>
  <si>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</si>
  <si>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</si>
  <si>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</si>
  <si>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</si>
  <si>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</si>
  <si>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</si>
  <si>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</si>
  <si>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</si>
  <si>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</si>
  <si>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</si>
  <si>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</si>
  <si>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</si>
  <si>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</si>
  <si>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</si>
  <si>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</si>
  <si>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</si>
  <si>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</si>
  <si>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</si>
  <si>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</si>
  <si>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</si>
  <si>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</si>
  <si>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</si>
  <si>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</si>
  <si>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</si>
  <si>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</si>
  <si>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</si>
  <si>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</si>
  <si>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</si>
  <si>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</si>
  <si>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</si>
  <si>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</si>
  <si>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</si>
  <si>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</si>
  <si>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</si>
  <si>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</si>
  <si>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</si>
  <si>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</si>
  <si>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</si>
  <si>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</si>
  <si>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</si>
  <si>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</si>
  <si>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</si>
  <si>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</si>
  <si>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</si>
  <si>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</si>
  <si>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</si>
  <si>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</si>
  <si>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</si>
  <si>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</si>
  <si>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</si>
  <si>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</si>
  <si>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</si>
  <si>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</si>
  <si>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</si>
  <si>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</si>
  <si>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</si>
  <si>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</si>
  <si>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</si>
  <si>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</si>
  <si>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</si>
  <si>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</si>
  <si>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</si>
  <si>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</si>
  <si>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</si>
  <si>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</si>
  <si>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</si>
  <si>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</si>
  <si>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</si>
  <si>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</si>
  <si>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</si>
  <si>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</si>
  <si>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</si>
  <si>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</si>
  <si>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</si>
  <si>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</si>
  <si>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</si>
  <si>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</si>
  <si>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</si>
  <si>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</si>
  <si>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</si>
  <si>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</si>
  <si>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</si>
  <si>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</si>
  <si>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</si>
  <si>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</si>
  <si>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</si>
  <si>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</si>
  <si>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</si>
  <si>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</si>
  <si>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</si>
  <si>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</si>
  <si>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</si>
  <si>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</si>
  <si>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</si>
  <si>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</si>
  <si>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</si>
  <si>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</si>
  <si>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</si>
  <si>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</si>
  <si>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</si>
  <si>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</si>
  <si>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</si>
  <si>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</si>
  <si>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</si>
  <si>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</si>
  <si>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</si>
  <si>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</si>
  <si>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</si>
  <si>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</si>
  <si>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</si>
  <si>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</si>
  <si>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</si>
  <si>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</si>
  <si>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</si>
  <si>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</si>
  <si>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</si>
  <si>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</si>
  <si>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</si>
  <si>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</si>
  <si>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</si>
  <si>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</si>
  <si>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</si>
  <si>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</si>
  <si>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</si>
  <si>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</si>
  <si>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</si>
  <si>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</si>
  <si>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</si>
  <si>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</si>
  <si>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</si>
  <si>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</si>
  <si>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</si>
  <si>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</si>
  <si>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</si>
  <si>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</si>
  <si>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</si>
  <si>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</si>
  <si>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</si>
  <si>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</si>
  <si>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</si>
  <si>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</si>
  <si>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</si>
  <si>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</si>
  <si>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</si>
  <si>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</si>
  <si>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</si>
  <si>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</si>
  <si>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</si>
  <si>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</si>
  <si>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</si>
  <si>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</si>
  <si>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</si>
  <si>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</si>
  <si>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</si>
  <si>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</si>
  <si>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</si>
  <si>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</si>
  <si>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</si>
  <si>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</si>
  <si>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</si>
  <si>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</si>
  <si>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</si>
  <si>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</si>
  <si>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</si>
  <si>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</si>
  <si>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</si>
  <si>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</si>
  <si>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</si>
  <si>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</si>
  <si>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</si>
  <si>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</si>
  <si>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</si>
  <si>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</si>
  <si>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</si>
  <si>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</si>
  <si>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</si>
  <si>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</si>
  <si>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</si>
  <si>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</si>
  <si>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</si>
  <si>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</si>
  <si>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</si>
  <si>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</si>
  <si>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</si>
  <si>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</si>
  <si>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</si>
  <si>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</si>
  <si>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</si>
  <si>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</si>
  <si>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</si>
  <si>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</si>
  <si>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</si>
  <si>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</si>
  <si>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</si>
  <si>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</si>
  <si>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</si>
  <si>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</si>
  <si>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</si>
  <si>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</si>
  <si>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</si>
  <si>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</si>
  <si>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</si>
  <si>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</si>
  <si>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</si>
  <si>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</si>
  <si>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</si>
  <si>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</si>
  <si>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</si>
  <si>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</si>
  <si>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</si>
  <si>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</si>
  <si>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</si>
  <si>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</si>
  <si>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</si>
  <si>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</si>
  <si>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</si>
  <si>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</si>
  <si>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</si>
  <si>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</si>
  <si>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</si>
  <si>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</si>
  <si>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</si>
  <si>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</si>
  <si>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</si>
  <si>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</si>
  <si>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</si>
  <si>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</si>
  <si>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</si>
  <si>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</si>
  <si>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</si>
  <si>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</si>
  <si>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</si>
  <si>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</si>
  <si>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</si>
  <si>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</si>
  <si>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</si>
  <si>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</si>
  <si>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</si>
  <si>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</si>
  <si>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</si>
  <si>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</si>
  <si>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</si>
  <si>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</si>
  <si>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</si>
  <si>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</si>
  <si>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</si>
  <si>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</si>
  <si>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</si>
  <si>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</si>
  <si>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</si>
  <si>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</si>
  <si>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</si>
  <si>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</si>
  <si>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</si>
  <si>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</si>
  <si>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</si>
  <si>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</si>
  <si>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</si>
  <si>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</si>
  <si>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</si>
  <si>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</si>
  <si>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</si>
  <si>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</si>
  <si>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</si>
  <si>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</si>
  <si>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</si>
  <si>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</si>
  <si>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</si>
  <si>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</si>
  <si>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</si>
  <si>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</si>
  <si>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</si>
  <si>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</si>
  <si>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</si>
  <si>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</si>
  <si>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</si>
  <si>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</si>
  <si>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</si>
  <si>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</si>
  <si>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</si>
  <si>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</si>
  <si>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</si>
  <si>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</si>
  <si>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</si>
  <si>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</si>
  <si>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</si>
  <si>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</si>
  <si>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</si>
  <si>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</si>
  <si>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</si>
  <si>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</si>
  <si>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</si>
  <si>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</si>
  <si>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</si>
  <si>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</si>
  <si>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</si>
  <si>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</si>
  <si>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</si>
  <si>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</si>
  <si>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</si>
  <si>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</si>
  <si>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</si>
  <si>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</si>
  <si>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</si>
  <si>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</si>
  <si>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</si>
  <si>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</si>
  <si>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</si>
  <si>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</si>
  <si>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</si>
  <si>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</si>
  <si>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</si>
  <si>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</si>
  <si>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</si>
  <si>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</si>
  <si>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</si>
  <si>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</si>
  <si>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</si>
  <si>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</si>
  <si>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</si>
  <si>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</si>
  <si>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</si>
  <si>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</si>
  <si>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</si>
  <si>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</si>
  <si>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</si>
  <si>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</si>
  <si>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</si>
  <si>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</si>
  <si>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</si>
  <si>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</si>
  <si>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</si>
  <si>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</si>
  <si>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</si>
  <si>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</si>
  <si>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</si>
  <si>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</si>
  <si>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</si>
  <si>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</si>
  <si>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</si>
  <si>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</si>
  <si>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</si>
  <si>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</si>
  <si>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</si>
  <si>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</si>
  <si>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</si>
  <si>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</si>
  <si>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</si>
  <si>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</si>
  <si>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</si>
  <si>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</si>
  <si>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</si>
  <si>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</si>
  <si>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</si>
  <si>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</si>
  <si>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</si>
  <si>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</si>
  <si>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</si>
  <si>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</si>
  <si>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</si>
  <si>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</si>
  <si>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</si>
  <si>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</si>
  <si>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</si>
  <si>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</si>
  <si>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</si>
  <si>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</si>
  <si>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</si>
  <si>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</si>
  <si>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</si>
  <si>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</si>
  <si>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</si>
  <si>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</si>
  <si>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</si>
  <si>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</si>
  <si>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</si>
  <si>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</si>
  <si>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</si>
  <si>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</si>
  <si>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</si>
  <si>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</si>
  <si>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</si>
  <si>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</si>
  <si>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</si>
  <si>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</si>
  <si>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</si>
  <si>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</si>
  <si>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</si>
  <si>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</si>
  <si>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</si>
  <si>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</si>
  <si>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</si>
  <si>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</si>
  <si>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</si>
  <si>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</si>
  <si>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</si>
  <si>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</si>
  <si>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</si>
  <si>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</si>
  <si>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</si>
  <si>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</si>
  <si>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</si>
  <si>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</si>
  <si>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</si>
  <si>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</si>
  <si>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</si>
  <si>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</si>
  <si>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</si>
  <si>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</si>
  <si>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</si>
  <si>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</si>
  <si>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</si>
  <si>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</si>
  <si>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</si>
  <si>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</si>
  <si>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</si>
  <si>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</si>
  <si>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</si>
  <si>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</si>
  <si>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</si>
  <si>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</si>
  <si>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</si>
  <si>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</si>
  <si>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</si>
  <si>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</si>
  <si>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</si>
  <si>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</si>
  <si>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</si>
  <si>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</si>
  <si>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</si>
  <si>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</si>
  <si>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</si>
  <si>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</si>
  <si>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</si>
  <si>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</si>
  <si>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</si>
  <si>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</si>
  <si>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</si>
  <si>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</si>
  <si>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</si>
  <si>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</si>
  <si>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</si>
  <si>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</si>
  <si>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</si>
  <si>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</si>
  <si>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</si>
  <si>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</si>
  <si>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</si>
  <si>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</si>
  <si>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</si>
  <si>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</si>
  <si>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</si>
  <si>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</si>
  <si>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</si>
  <si>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</si>
  <si>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</si>
  <si>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</si>
  <si>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</si>
  <si>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</si>
  <si>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</si>
  <si>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</si>
  <si>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</si>
  <si>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</si>
  <si>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</si>
  <si>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</si>
  <si>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</si>
  <si>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</si>
  <si>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</si>
  <si>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</si>
  <si>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</si>
  <si>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</si>
  <si>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</si>
  <si>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</si>
  <si>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</si>
  <si>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</si>
  <si>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</si>
  <si>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</si>
  <si>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</si>
  <si>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</si>
  <si>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</si>
  <si>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</si>
  <si>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</si>
  <si>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</si>
  <si>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</si>
  <si>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</si>
  <si>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</si>
  <si>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</si>
  <si>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</si>
  <si>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</si>
  <si>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</si>
  <si>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</si>
  <si>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</si>
  <si>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</si>
  <si>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</si>
  <si>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</si>
  <si>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</si>
  <si>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</si>
  <si>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</si>
  <si>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</si>
  <si>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</si>
  <si>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</si>
  <si>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</si>
  <si>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</si>
  <si>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</si>
  <si>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</si>
  <si>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</si>
  <si>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</si>
  <si>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</si>
  <si>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</si>
  <si>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</si>
  <si>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</si>
  <si>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</si>
  <si>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</si>
  <si>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</si>
  <si>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</si>
  <si>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</si>
  <si>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</si>
  <si>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</si>
  <si>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</si>
  <si>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</si>
  <si>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</si>
  <si>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</si>
  <si>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</si>
  <si>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</si>
  <si>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</si>
  <si>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</si>
  <si>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</si>
  <si>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</si>
  <si>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</si>
  <si>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</si>
  <si>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</si>
  <si>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</si>
  <si>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</si>
  <si>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</si>
  <si>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</si>
  <si>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</si>
  <si>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</si>
  <si>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</si>
  <si>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</si>
  <si>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</si>
  <si>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</si>
  <si>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</si>
  <si>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</si>
  <si>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</si>
  <si>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</si>
  <si>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</si>
  <si>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</si>
  <si>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</si>
  <si>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</si>
  <si>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</si>
  <si>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</si>
  <si>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</si>
  <si>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</si>
  <si>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</si>
  <si>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</si>
  <si>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</si>
  <si>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</si>
  <si>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</si>
  <si>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</si>
  <si>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</si>
  <si>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</si>
  <si>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</si>
  <si>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</si>
  <si>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</si>
  <si>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</si>
  <si>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</si>
  <si>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</si>
  <si>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</si>
  <si>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</si>
  <si>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</si>
  <si>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</si>
  <si>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</si>
  <si>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</si>
  <si>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</si>
  <si>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</si>
  <si>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</si>
  <si>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</si>
  <si>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</si>
  <si>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</si>
  <si>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</si>
  <si>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</si>
  <si>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</si>
  <si>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</si>
  <si>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</si>
  <si>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</si>
  <si>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</si>
  <si>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</si>
  <si>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</si>
  <si>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</si>
  <si>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</si>
  <si>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</si>
  <si>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</si>
  <si>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</si>
  <si>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</si>
  <si>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</si>
  <si>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</si>
  <si>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</si>
  <si>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</si>
  <si>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</si>
  <si>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</si>
  <si>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</si>
  <si>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</si>
  <si>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</si>
  <si>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</si>
  <si>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</si>
  <si>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</si>
  <si>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</si>
  <si>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</si>
  <si>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</si>
  <si>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</si>
  <si>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</si>
  <si>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</si>
  <si>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</si>
  <si>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</si>
  <si>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</si>
  <si>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</si>
  <si>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</si>
  <si>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</si>
  <si>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</si>
  <si>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</si>
  <si>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</si>
  <si>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</si>
  <si>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</si>
  <si>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</si>
  <si>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</si>
  <si>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</si>
  <si>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</si>
  <si>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</si>
  <si>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</si>
  <si>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</si>
  <si>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</si>
  <si>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</si>
  <si>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</si>
  <si>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</si>
  <si>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</si>
  <si>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</si>
  <si>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</si>
  <si>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</si>
  <si>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</si>
  <si>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</si>
  <si>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</si>
  <si>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</si>
  <si>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</si>
  <si>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</si>
  <si>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</si>
  <si>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</si>
  <si>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</si>
  <si>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</si>
  <si>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</si>
  <si>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</si>
  <si>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</si>
  <si>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</si>
  <si>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</si>
  <si>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</si>
  <si>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</si>
  <si>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</si>
  <si>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</si>
  <si>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</si>
  <si>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</si>
  <si>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</si>
  <si>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</si>
  <si>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</si>
  <si>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</si>
  <si>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</si>
  <si>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</si>
  <si>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</si>
  <si>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</si>
  <si>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</si>
  <si>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</si>
  <si>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</si>
  <si>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</si>
  <si>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</si>
  <si>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</si>
  <si>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</si>
  <si>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</si>
  <si>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</si>
  <si>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</si>
  <si>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</si>
  <si>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</si>
  <si>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</si>
  <si>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</si>
  <si>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</si>
  <si>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</si>
  <si>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</si>
  <si>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</si>
  <si>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</si>
  <si>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</si>
  <si>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</si>
  <si>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</si>
  <si>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</si>
  <si>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</si>
  <si>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</si>
  <si>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</si>
  <si>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</si>
  <si>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</si>
  <si>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</si>
  <si>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</si>
  <si>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</si>
  <si>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</si>
  <si>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</si>
  <si>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</si>
  <si>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</si>
  <si>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</si>
  <si>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</si>
  <si>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</si>
  <si>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</si>
  <si>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</si>
  <si>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</si>
  <si>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</si>
  <si>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</si>
  <si>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</si>
  <si>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</si>
  <si>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</si>
  <si>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</si>
  <si>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</si>
  <si>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</si>
  <si>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</si>
  <si>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</si>
  <si>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</si>
  <si>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</si>
  <si>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</si>
  <si>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</si>
  <si>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</si>
  <si>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</si>
  <si>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</si>
  <si>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</si>
  <si>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</si>
  <si>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</si>
  <si>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</si>
  <si>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</si>
  <si>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</si>
  <si>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</si>
  <si>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</si>
  <si>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</si>
  <si>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</si>
  <si>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</si>
  <si>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</si>
  <si>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</si>
  <si>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</si>
  <si>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</si>
  <si>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</si>
  <si>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</si>
  <si>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</si>
  <si>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</si>
  <si>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</si>
  <si>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</si>
  <si>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</si>
  <si>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</si>
  <si>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</si>
  <si>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</si>
  <si>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</si>
  <si>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</si>
  <si>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</si>
  <si>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</si>
  <si>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</si>
  <si>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</si>
  <si>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</si>
  <si>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</si>
  <si>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</si>
  <si>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</si>
  <si>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</si>
  <si>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</si>
  <si>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</si>
  <si>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</si>
  <si>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</si>
  <si>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</si>
  <si>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</si>
  <si>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</si>
  <si>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</si>
  <si>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</si>
  <si>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</si>
  <si>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</si>
  <si>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</si>
  <si>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</si>
  <si>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</si>
  <si>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</si>
  <si>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</si>
  <si>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</si>
  <si>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</si>
  <si>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</si>
  <si>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</si>
  <si>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</si>
  <si>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</si>
  <si>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</si>
  <si>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</si>
  <si>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</si>
  <si>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</si>
  <si>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</si>
  <si>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</si>
  <si>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</si>
  <si>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</si>
  <si>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</si>
  <si>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</si>
  <si>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</si>
  <si>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</si>
  <si>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</si>
  <si>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</si>
  <si>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</si>
  <si>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</si>
  <si>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</si>
  <si>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</si>
  <si>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</si>
  <si>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</si>
  <si>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</si>
  <si>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</si>
  <si>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</si>
  <si>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</si>
  <si>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</si>
  <si>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</si>
  <si>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</si>
  <si>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</si>
  <si>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</si>
  <si>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</si>
  <si>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</si>
  <si>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</si>
  <si>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</si>
  <si>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</si>
  <si>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</si>
  <si>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</si>
  <si>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</si>
  <si>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</si>
  <si>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</si>
  <si>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</si>
  <si>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</si>
  <si>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</si>
  <si>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</si>
  <si>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</si>
  <si>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</si>
  <si>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</si>
  <si>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</si>
  <si>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</si>
  <si>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</si>
  <si>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</si>
  <si>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</si>
  <si>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</si>
  <si>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</si>
  <si>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</si>
  <si>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</si>
  <si>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</si>
  <si>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</si>
  <si>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</si>
  <si>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</si>
  <si>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</si>
  <si>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</si>
  <si>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</si>
  <si>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</si>
  <si>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</si>
  <si>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</si>
  <si>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</si>
  <si>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</si>
  <si>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</si>
  <si>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</si>
  <si>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</si>
  <si>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</si>
  <si>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</si>
  <si>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</si>
  <si>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</si>
  <si>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</si>
  <si>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</si>
  <si>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</si>
  <si>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</si>
  <si>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</si>
  <si>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</si>
  <si>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</si>
  <si>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</si>
  <si>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</si>
  <si>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</si>
  <si>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</si>
  <si>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</si>
  <si>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</si>
  <si>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</si>
  <si>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</si>
  <si>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</si>
  <si>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</si>
  <si>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</si>
  <si>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</si>
  <si>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</si>
  <si>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</si>
  <si>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</si>
  <si>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</si>
  <si>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</si>
  <si>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</si>
  <si>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</si>
  <si>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</si>
  <si>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</si>
  <si>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</si>
  <si>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</si>
  <si>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</si>
  <si>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</si>
  <si>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</si>
  <si>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</si>
  <si>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</si>
  <si>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</si>
  <si>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</si>
  <si>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</si>
  <si>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</si>
  <si>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</si>
  <si>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</si>
  <si>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</si>
  <si>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</si>
  <si>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</si>
  <si>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</si>
  <si>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</si>
  <si>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</si>
  <si>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</si>
  <si>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</si>
  <si>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</si>
  <si>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</si>
  <si>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</si>
  <si>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</si>
  <si>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</si>
  <si>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</si>
  <si>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</si>
  <si>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</si>
  <si>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</si>
  <si>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</si>
  <si>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</si>
  <si>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</si>
  <si>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</si>
  <si>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</si>
  <si>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</si>
  <si>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</si>
  <si>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</si>
  <si>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</si>
  <si>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</si>
  <si>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</si>
  <si>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</si>
  <si>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</si>
  <si>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</si>
  <si>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</si>
  <si>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</si>
  <si>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</si>
  <si>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</si>
  <si>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</si>
  <si>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</si>
  <si>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</si>
  <si>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</si>
  <si>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</si>
  <si>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</si>
  <si>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</si>
  <si>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</si>
  <si>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</si>
  <si>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</si>
  <si>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</si>
  <si>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</si>
  <si>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</si>
  <si>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</si>
  <si>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</si>
  <si>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</si>
  <si>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</si>
  <si>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</si>
  <si>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</si>
  <si>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</si>
  <si>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</si>
  <si>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</si>
  <si>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</si>
  <si>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</si>
  <si>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</si>
  <si>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</si>
  <si>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</si>
  <si>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</si>
  <si>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</si>
  <si>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</si>
  <si>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</si>
  <si>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</si>
  <si>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</si>
  <si>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</si>
  <si>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</si>
  <si>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</si>
  <si>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</si>
  <si>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</si>
  <si>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</si>
  <si>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</si>
  <si>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</si>
  <si>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</si>
  <si>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</si>
  <si>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</si>
  <si>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</si>
  <si>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</si>
  <si>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</si>
  <si>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</si>
  <si>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</si>
  <si>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</si>
  <si>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</si>
  <si>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</si>
  <si>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</si>
  <si>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</si>
  <si>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</si>
  <si>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</si>
  <si>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</si>
  <si>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</si>
  <si>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</si>
  <si>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</si>
  <si>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</si>
  <si>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</si>
  <si>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</si>
  <si>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</si>
  <si>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</si>
  <si>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</si>
  <si>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</si>
  <si>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</si>
  <si>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</si>
  <si>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</si>
  <si>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</si>
  <si>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</si>
  <si>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</si>
  <si>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</si>
  <si>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</si>
  <si>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</si>
  <si>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</si>
  <si>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</si>
  <si>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</si>
  <si>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</si>
  <si>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</si>
  <si>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</si>
  <si>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</si>
  <si>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</si>
  <si>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</si>
  <si>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</si>
  <si>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</si>
  <si>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</si>
  <si>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</si>
  <si>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</si>
  <si>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</si>
  <si>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</si>
  <si>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</si>
  <si>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</si>
  <si>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</si>
  <si>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</si>
  <si>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</si>
  <si>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</si>
  <si>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</si>
  <si>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</si>
  <si>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</si>
  <si>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</si>
  <si>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</si>
  <si>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</si>
  <si>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</si>
  <si>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</si>
  <si>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</si>
  <si>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</si>
  <si>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</si>
  <si>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</si>
  <si>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</si>
  <si>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</si>
  <si>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</si>
  <si>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</si>
  <si>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</si>
  <si>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</si>
  <si>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</si>
  <si>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</si>
  <si>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</si>
  <si>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</si>
  <si>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</si>
  <si>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</si>
  <si>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</si>
  <si>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</si>
  <si>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</si>
  <si>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</si>
  <si>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</si>
  <si>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</si>
  <si>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</si>
  <si>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</si>
  <si>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</si>
  <si>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</si>
  <si>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</si>
  <si>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</si>
  <si>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</si>
  <si>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</si>
  <si>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</si>
  <si>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</si>
  <si>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</si>
  <si>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</si>
  <si>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</si>
  <si>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</si>
  <si>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</si>
  <si>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</si>
  <si>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</si>
  <si>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</si>
  <si>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</si>
  <si>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</si>
  <si>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</si>
  <si>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</si>
  <si>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</si>
  <si>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</si>
  <si>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</si>
  <si>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</si>
  <si>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</si>
  <si>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</si>
  <si>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</si>
  <si>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</si>
  <si>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</si>
  <si>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</si>
  <si>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</si>
  <si>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</si>
  <si>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</si>
  <si>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</si>
  <si>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</si>
  <si>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</si>
  <si>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</si>
  <si>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</si>
  <si>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</si>
  <si>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</si>
  <si>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</si>
  <si>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</si>
  <si>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</si>
  <si>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</si>
  <si>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</si>
  <si>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</si>
  <si>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</si>
  <si>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</si>
  <si>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</si>
  <si>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</si>
  <si>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</si>
  <si>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</si>
  <si>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</si>
  <si>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</si>
  <si>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</si>
  <si>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</si>
  <si>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</si>
  <si>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</si>
  <si>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</si>
  <si>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</si>
  <si>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</si>
  <si>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</si>
  <si>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</si>
  <si>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</si>
  <si>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</si>
  <si>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</si>
  <si>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</si>
  <si>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</si>
  <si>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</si>
  <si>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</si>
  <si>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</si>
  <si>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</si>
  <si>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</si>
  <si>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</si>
  <si>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</si>
  <si>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</si>
  <si>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</si>
  <si>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</si>
  <si>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</si>
  <si>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</si>
  <si>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</si>
  <si>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</si>
  <si>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</si>
  <si>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</si>
  <si>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</si>
  <si>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</si>
  <si>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</si>
  <si>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</si>
  <si>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</si>
  <si>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</si>
  <si>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</si>
  <si>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</si>
  <si>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</si>
  <si>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</si>
  <si>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</si>
  <si>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</si>
  <si>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</si>
  <si>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</si>
  <si>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</si>
  <si>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</si>
  <si>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</si>
  <si>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</si>
  <si>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</si>
  <si>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</si>
  <si>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</si>
  <si>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</si>
  <si>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</si>
  <si>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</si>
  <si>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</si>
  <si>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</si>
  <si>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</si>
  <si>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</si>
  <si>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</si>
  <si>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</si>
  <si>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</si>
  <si>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</si>
  <si>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</si>
  <si>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</si>
  <si>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</si>
  <si>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</si>
  <si>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</si>
  <si>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</si>
  <si>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</si>
  <si>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</si>
  <si>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</si>
  <si>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</si>
  <si>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</si>
  <si>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</si>
  <si>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</si>
  <si>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</si>
  <si>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</si>
  <si>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</si>
  <si>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</si>
  <si>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</si>
  <si>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</si>
  <si>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</si>
  <si>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</si>
  <si>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</si>
  <si>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</si>
  <si>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</si>
  <si>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</si>
  <si>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</si>
  <si>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</si>
  <si>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</si>
  <si>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</si>
  <si>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</si>
  <si>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</si>
  <si>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</si>
  <si>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</si>
  <si>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</si>
  <si>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</si>
  <si>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</si>
  <si>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</si>
  <si>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</si>
  <si>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</si>
  <si>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</si>
  <si>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</si>
  <si>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</si>
  <si>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</si>
  <si>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</si>
  <si>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</si>
  <si>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</si>
  <si>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</si>
  <si>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</si>
  <si>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</si>
  <si>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</si>
  <si>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</si>
  <si>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</si>
  <si>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</si>
  <si>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</si>
  <si>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</si>
  <si>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</si>
  <si>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</si>
  <si>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</si>
  <si>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</si>
  <si>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</si>
  <si>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</si>
  <si>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</si>
  <si>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</si>
  <si>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</si>
  <si>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</si>
  <si>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</si>
  <si>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</si>
  <si>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</si>
  <si>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</si>
  <si>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</si>
  <si>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</si>
  <si>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</si>
  <si>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</si>
  <si>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</si>
  <si>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</si>
  <si>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</si>
  <si>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</si>
  <si>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</si>
  <si>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</si>
  <si>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</si>
  <si>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</si>
  <si>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</si>
  <si>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</si>
  <si>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</si>
  <si>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</si>
  <si>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</si>
  <si>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</si>
  <si>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</si>
  <si>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</si>
  <si>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</si>
  <si>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</si>
  <si>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</si>
  <si>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</si>
  <si>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</si>
  <si>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</si>
  <si>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</si>
  <si>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</si>
  <si>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</si>
  <si>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</si>
  <si>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</si>
  <si>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</si>
  <si>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</si>
  <si>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</si>
  <si>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</si>
  <si>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</si>
  <si>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</si>
  <si>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</si>
  <si>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</si>
  <si>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</si>
  <si>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</si>
  <si>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</si>
  <si>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</si>
  <si>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</si>
  <si>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</si>
  <si>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</si>
  <si>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</si>
  <si>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</si>
  <si>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</si>
  <si>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</si>
  <si>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</si>
  <si>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</si>
  <si>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</si>
  <si>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</si>
  <si>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</si>
  <si>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</si>
  <si>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</si>
  <si>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</si>
  <si>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</si>
  <si>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</si>
  <si>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</si>
  <si>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</si>
  <si>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</si>
  <si>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</si>
  <si>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</si>
  <si>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</si>
  <si>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</si>
  <si>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</si>
  <si>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</si>
  <si>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</si>
  <si>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</si>
  <si>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</si>
  <si>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</si>
  <si>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</si>
  <si>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</si>
  <si>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</si>
  <si>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</si>
  <si>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</si>
  <si>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</si>
  <si>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</si>
  <si>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</si>
  <si>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</si>
  <si>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</si>
  <si>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</si>
  <si>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</si>
  <si>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</si>
  <si>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</si>
  <si>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</si>
  <si>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</si>
  <si>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</si>
  <si>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</si>
  <si>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</si>
  <si>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</si>
  <si>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</si>
  <si>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</si>
  <si>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</si>
  <si>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</si>
  <si>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</si>
  <si>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</si>
  <si>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</si>
  <si>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</si>
  <si>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</si>
  <si>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</si>
  <si>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</si>
  <si>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</si>
  <si>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</si>
  <si>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</si>
  <si>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</si>
  <si>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</si>
  <si>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</si>
  <si>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</si>
  <si>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</si>
  <si>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</si>
  <si>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</si>
  <si>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</si>
  <si>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</si>
  <si>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</si>
  <si>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</si>
  <si>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</si>
  <si>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</si>
  <si>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</si>
  <si>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</si>
  <si>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</si>
  <si>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</si>
  <si>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</si>
  <si>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</si>
  <si>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</si>
  <si>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</si>
  <si>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</si>
  <si>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</si>
  <si>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</si>
  <si>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</si>
  <si>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</si>
  <si>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</si>
  <si>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</si>
  <si>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</si>
  <si>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</si>
  <si>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</si>
  <si>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</si>
  <si>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</si>
  <si>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</si>
  <si>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</si>
  <si>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</si>
  <si>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</si>
  <si>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</si>
  <si>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</si>
  <si>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</si>
  <si>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</si>
  <si>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</si>
  <si>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</si>
  <si>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</si>
  <si>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</si>
  <si>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</si>
  <si>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</si>
  <si>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</si>
  <si>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</si>
  <si>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</si>
  <si>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</si>
  <si>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</si>
  <si>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</si>
  <si>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</si>
  <si>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</si>
  <si>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</si>
  <si>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</si>
  <si>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</si>
  <si>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</si>
  <si>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</si>
  <si>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</si>
  <si>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</si>
  <si>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</si>
  <si>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</si>
  <si>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</si>
  <si>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</si>
  <si>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</si>
  <si>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</si>
  <si>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</si>
  <si>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</si>
  <si>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</si>
  <si>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</si>
  <si>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</si>
  <si>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</si>
  <si>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</si>
  <si>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</si>
  <si>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</si>
  <si>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</si>
  <si>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</si>
  <si>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</si>
  <si>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</si>
  <si>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</si>
  <si>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</si>
  <si>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</si>
  <si>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</si>
  <si>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</si>
  <si>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</si>
  <si>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</si>
  <si>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</si>
  <si>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</si>
  <si>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</si>
  <si>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</si>
  <si>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</si>
  <si>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</si>
  <si>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</si>
  <si>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</si>
  <si>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</si>
  <si>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</si>
  <si>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</si>
  <si>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</si>
  <si>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</si>
  <si>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</si>
  <si>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</si>
  <si>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</si>
  <si>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</si>
  <si>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</si>
  <si>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</si>
  <si>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</si>
  <si>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</si>
  <si>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</si>
  <si>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</si>
  <si>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</si>
  <si>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</si>
  <si>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</si>
  <si>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</si>
  <si>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</si>
  <si>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</si>
  <si>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</si>
  <si>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</si>
  <si>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</si>
  <si>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</si>
  <si>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</si>
  <si>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</si>
  <si>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</si>
  <si>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</si>
  <si>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</si>
  <si>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</si>
  <si>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</si>
  <si>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</si>
  <si>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</si>
  <si>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</si>
  <si>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</si>
  <si>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</si>
  <si>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</si>
  <si>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</si>
  <si>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</si>
  <si>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</si>
  <si>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</si>
  <si>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</si>
  <si>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</si>
  <si>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</si>
  <si>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</si>
  <si>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</si>
  <si>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</si>
  <si>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</si>
  <si>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</si>
  <si>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</si>
  <si>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</si>
  <si>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</si>
  <si>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</si>
  <si>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</si>
  <si>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</si>
  <si>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</si>
  <si>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</si>
  <si>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</si>
  <si>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</si>
  <si>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</si>
  <si>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</si>
  <si>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</si>
  <si>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</si>
  <si>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</si>
  <si>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</si>
  <si>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</si>
  <si>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</si>
  <si>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</si>
  <si>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</si>
  <si>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</si>
  <si>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</si>
  <si>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</si>
  <si>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</si>
  <si>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</si>
  <si>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</si>
  <si>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</si>
  <si>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</si>
  <si>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</si>
  <si>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</si>
  <si>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</si>
  <si>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</si>
  <si>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</si>
  <si>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</si>
  <si>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</si>
  <si>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</si>
  <si>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</si>
  <si>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</si>
  <si>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</si>
  <si>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</si>
  <si>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</si>
  <si>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</si>
  <si>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</si>
  <si>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</si>
  <si>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</si>
  <si>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</si>
  <si>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</si>
  <si>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</si>
  <si>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</si>
  <si>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</si>
  <si>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</si>
  <si>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</si>
  <si>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</si>
  <si>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</si>
  <si>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</si>
  <si>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</si>
  <si>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</si>
  <si>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</si>
  <si>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</si>
  <si>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</si>
  <si>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</si>
  <si>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</si>
  <si>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</si>
  <si>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</si>
  <si>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</si>
  <si>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</si>
  <si>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</si>
  <si>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</si>
  <si>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</si>
  <si>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</si>
  <si>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</si>
  <si>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</si>
  <si>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</si>
  <si>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</si>
  <si>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</si>
  <si>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</si>
  <si>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</si>
  <si>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</si>
  <si>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</si>
  <si>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</si>
  <si>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</si>
  <si>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</si>
  <si>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</si>
  <si>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</si>
  <si>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</si>
  <si>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</si>
  <si>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</si>
  <si>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</si>
  <si>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</si>
  <si>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</si>
  <si>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</si>
  <si>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</si>
  <si>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</si>
  <si>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</si>
  <si>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</si>
  <si>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</si>
  <si>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</si>
  <si>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</si>
  <si>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</si>
  <si>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</si>
  <si>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</si>
  <si>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</si>
  <si>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</si>
  <si>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</si>
  <si>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</si>
  <si>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</si>
  <si>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</si>
  <si>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</si>
  <si>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</si>
  <si>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</si>
  <si>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</si>
  <si>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</si>
  <si>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</si>
  <si>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</si>
  <si>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</si>
  <si>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</si>
  <si>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</si>
  <si>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</si>
  <si>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</si>
  <si>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</si>
  <si>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</si>
  <si>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</si>
  <si>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</si>
  <si>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</si>
  <si>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</si>
  <si>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</si>
  <si>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</si>
  <si>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</si>
  <si>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</si>
  <si>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</si>
  <si>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</si>
  <si>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</si>
  <si>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</si>
  <si>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</si>
  <si>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</si>
  <si>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</si>
  <si>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</si>
  <si>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</si>
  <si>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</si>
  <si>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</si>
  <si>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</si>
  <si>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</si>
  <si>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</si>
  <si>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</si>
  <si>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</si>
  <si>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</si>
  <si>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</si>
  <si>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</si>
  <si>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</si>
  <si>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</si>
  <si>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</si>
  <si>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</si>
  <si>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</si>
  <si>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</si>
  <si>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</si>
  <si>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</si>
  <si>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</si>
  <si>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</si>
  <si>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</si>
  <si>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</si>
  <si>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</si>
  <si>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</si>
  <si>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</si>
  <si>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</si>
  <si>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</si>
  <si>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</si>
  <si>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</si>
  <si>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</si>
  <si>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</si>
  <si>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</si>
  <si>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</si>
  <si>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</si>
  <si>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</si>
  <si>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</si>
  <si>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</si>
  <si>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</si>
  <si>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</si>
  <si>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</si>
  <si>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</si>
  <si>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</si>
  <si>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</si>
  <si>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</si>
  <si>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</si>
  <si>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</si>
  <si>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</si>
  <si>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</si>
  <si>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</si>
  <si>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</si>
  <si>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</si>
  <si>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</si>
  <si>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</si>
  <si>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</si>
  <si>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</si>
  <si>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</si>
  <si>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</si>
  <si>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</si>
  <si>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</si>
  <si>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</si>
  <si>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</si>
  <si>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</si>
  <si>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</si>
  <si>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</si>
  <si>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</si>
  <si>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</si>
  <si>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</si>
  <si>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</si>
  <si>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</si>
  <si>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</si>
  <si>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</si>
  <si>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</si>
  <si>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</si>
  <si>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</si>
  <si>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</si>
  <si>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</si>
  <si>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</si>
  <si>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</si>
  <si>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</si>
  <si>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</si>
  <si>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</si>
  <si>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</si>
  <si>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</si>
  <si>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</si>
  <si>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</si>
  <si>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</si>
  <si>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</si>
  <si>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</si>
  <si>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</si>
  <si>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</si>
  <si>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</si>
  <si>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</si>
  <si>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</si>
  <si>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</si>
  <si>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</si>
  <si>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</si>
  <si>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</si>
  <si>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</si>
  <si>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</si>
  <si>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</si>
  <si>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</si>
  <si>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</si>
  <si>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</si>
  <si>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</si>
  <si>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</si>
  <si>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</si>
  <si>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</si>
  <si>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</si>
  <si>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</si>
  <si>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</si>
  <si>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</si>
  <si>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</si>
  <si>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</si>
  <si>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</si>
  <si>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</si>
  <si>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</si>
  <si>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</si>
  <si>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</si>
  <si>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</si>
  <si>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</si>
  <si>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</si>
  <si>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</si>
  <si>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</si>
  <si>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</si>
  <si>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</si>
  <si>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</si>
  <si>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</si>
  <si>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</si>
  <si>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</si>
  <si>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</si>
  <si>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</si>
  <si>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</si>
  <si>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</si>
  <si>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</si>
  <si>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</si>
  <si>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</si>
  <si>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</si>
  <si>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</si>
  <si>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</si>
  <si>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</si>
  <si>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</si>
  <si>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</si>
  <si>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</si>
  <si>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</si>
  <si>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</si>
  <si>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</si>
  <si>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</si>
  <si>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</si>
  <si>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</si>
  <si>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</si>
  <si>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</si>
  <si>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</si>
  <si>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</si>
  <si>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</si>
  <si>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</si>
  <si>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</si>
  <si>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</si>
  <si>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</si>
  <si>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</si>
  <si>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</si>
  <si>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</si>
  <si>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</si>
  <si>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</si>
  <si>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</si>
  <si>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</si>
  <si>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</si>
  <si>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</si>
  <si>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</si>
  <si>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</si>
  <si>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</si>
  <si>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</si>
  <si>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</si>
  <si>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</si>
  <si>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</si>
  <si>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</si>
  <si>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</si>
  <si>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</si>
  <si>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</si>
  <si>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</si>
  <si>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</si>
  <si>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</si>
  <si>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</si>
  <si>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</si>
  <si>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</si>
  <si>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</si>
  <si>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</si>
  <si>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</si>
  <si>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</si>
  <si>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</si>
  <si>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</si>
  <si>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</si>
  <si>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</si>
  <si>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</si>
  <si>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</si>
  <si>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</si>
  <si>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</si>
  <si>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</si>
  <si>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</si>
  <si>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</si>
  <si>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</si>
  <si>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</si>
  <si>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</si>
  <si>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</si>
  <si>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</si>
  <si>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</si>
  <si>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</si>
  <si>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</si>
  <si>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</si>
  <si>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</si>
  <si>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</si>
  <si>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</si>
  <si>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</si>
  <si>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</si>
  <si>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</si>
  <si>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</si>
  <si>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</si>
  <si>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</si>
  <si>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</si>
  <si>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</si>
  <si>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</si>
  <si>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</si>
  <si>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</si>
  <si>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</si>
  <si>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</si>
  <si>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</si>
  <si>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</si>
  <si>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</si>
  <si>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</si>
  <si>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</si>
  <si>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</si>
  <si>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</si>
  <si>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</si>
  <si>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</si>
  <si>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</si>
  <si>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</si>
  <si>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</si>
  <si>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</si>
  <si>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</si>
  <si>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</si>
  <si>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</si>
  <si>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</si>
  <si>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</si>
  <si>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</si>
  <si>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</si>
  <si>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</si>
  <si>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</si>
  <si>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</si>
  <si>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</si>
  <si>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</si>
  <si>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</si>
  <si>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</si>
  <si>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</si>
  <si>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</si>
  <si>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</si>
  <si>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</si>
  <si>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</si>
  <si>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</si>
  <si>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</si>
  <si>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</si>
  <si>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</si>
  <si>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</si>
  <si>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</si>
  <si>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</si>
  <si>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</si>
  <si>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</si>
  <si>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</si>
  <si>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</si>
  <si>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</si>
  <si>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</si>
  <si>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</si>
  <si>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</si>
  <si>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</si>
  <si>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</si>
  <si>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</si>
  <si>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</si>
  <si>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</si>
  <si>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</si>
  <si>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</si>
  <si>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</si>
  <si>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</si>
  <si>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</si>
  <si>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</si>
  <si>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</si>
  <si>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</si>
  <si>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</si>
  <si>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</si>
  <si>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</si>
  <si>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</si>
  <si>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</si>
  <si>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</si>
  <si>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</si>
  <si>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</si>
  <si>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</si>
  <si>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</si>
  <si>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</si>
  <si>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</si>
  <si>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</si>
  <si>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</si>
  <si>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</si>
  <si>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</si>
  <si>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</si>
  <si>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</si>
  <si>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</si>
  <si>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</si>
  <si>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</si>
  <si>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</si>
  <si>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</si>
  <si>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</si>
  <si>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</si>
  <si>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</si>
  <si>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</si>
  <si>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</si>
  <si>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</si>
  <si>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</si>
  <si>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</si>
  <si>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</si>
  <si>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</si>
  <si>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</si>
  <si>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</si>
  <si>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</si>
  <si>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</si>
  <si>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</si>
  <si>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</si>
  <si>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</si>
  <si>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</si>
  <si>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</si>
  <si>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</si>
  <si>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</si>
  <si>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</si>
  <si>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</si>
  <si>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</si>
  <si>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</si>
  <si>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</si>
  <si>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</si>
  <si>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</si>
  <si>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</si>
  <si>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</si>
  <si>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</si>
  <si>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</si>
  <si>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</si>
  <si>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</si>
  <si>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</si>
  <si>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</si>
  <si>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</si>
  <si>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</si>
  <si>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</si>
  <si>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</si>
  <si>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</si>
  <si>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</si>
  <si>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</si>
  <si>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</si>
  <si>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</si>
  <si>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</si>
  <si>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</si>
  <si>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</si>
  <si>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</si>
  <si>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</si>
  <si>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</si>
  <si>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</si>
  <si>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</si>
  <si>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</si>
  <si>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</si>
  <si>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</si>
  <si>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</si>
  <si>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</si>
  <si>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</si>
  <si>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</si>
  <si>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</si>
  <si>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</si>
  <si>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</si>
  <si>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</si>
  <si>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</si>
  <si>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</si>
  <si>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</si>
  <si>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</si>
  <si>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</si>
  <si>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</si>
  <si>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</si>
  <si>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</si>
  <si>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</si>
  <si>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</si>
  <si>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</si>
  <si>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</si>
  <si>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</si>
  <si>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</si>
  <si>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</si>
  <si>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</si>
  <si>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</si>
  <si>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</si>
  <si>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</si>
  <si>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</si>
  <si>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</si>
  <si>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</si>
  <si>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</si>
  <si>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</si>
  <si>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</si>
  <si>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</si>
  <si>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</si>
  <si>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</si>
  <si>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</si>
  <si>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</si>
  <si>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</si>
  <si>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</si>
  <si>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</si>
  <si>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</si>
  <si>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</si>
  <si>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</si>
  <si>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</si>
  <si>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</si>
  <si>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</si>
  <si>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</si>
  <si>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</si>
  <si>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</si>
  <si>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</si>
  <si>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</si>
  <si>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</si>
  <si>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</si>
  <si>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</si>
  <si>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</si>
  <si>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</si>
  <si>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</si>
  <si>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</si>
  <si>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</si>
  <si>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</si>
  <si>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</si>
  <si>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</si>
  <si>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</si>
  <si>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</si>
  <si>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</si>
  <si>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</si>
  <si>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</si>
  <si>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</si>
  <si>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</si>
  <si>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</si>
  <si>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</si>
  <si>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</si>
  <si>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</si>
  <si>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</si>
  <si>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</si>
  <si>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</si>
  <si>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</si>
  <si>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</si>
  <si>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</si>
  <si>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</si>
  <si>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</si>
  <si>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</si>
  <si>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</si>
  <si>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</si>
  <si>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</si>
  <si>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</si>
  <si>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</si>
  <si>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</si>
  <si>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</si>
  <si>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</si>
  <si>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</si>
  <si>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</si>
  <si>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</si>
  <si>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</si>
  <si>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</si>
  <si>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</si>
  <si>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</si>
  <si>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</si>
  <si>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</si>
  <si>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</si>
  <si>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</si>
  <si>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</si>
  <si>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</si>
  <si>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</si>
  <si>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</si>
  <si>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</si>
  <si>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</si>
  <si>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</si>
  <si>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</si>
  <si>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</si>
  <si>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</si>
  <si>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</si>
  <si>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</si>
  <si>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</si>
  <si>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</si>
  <si>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</si>
  <si>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</si>
  <si>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</si>
  <si>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</si>
  <si>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</si>
  <si>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</si>
  <si>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</si>
  <si>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</si>
  <si>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</si>
  <si>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</si>
  <si>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</si>
  <si>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</si>
  <si>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</si>
  <si>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</si>
  <si>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</si>
  <si>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</si>
  <si>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</si>
  <si>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</si>
  <si>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</si>
  <si>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</si>
  <si>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</si>
  <si>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</si>
  <si>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</si>
  <si>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</si>
  <si>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</si>
  <si>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</si>
  <si>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</si>
  <si>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</si>
  <si>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</si>
  <si>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</si>
  <si>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</si>
  <si>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</si>
  <si>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</si>
  <si>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</si>
  <si>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</si>
  <si>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</si>
  <si>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</si>
  <si>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</si>
  <si>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</si>
  <si>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</si>
  <si>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</si>
  <si>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</si>
  <si>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</si>
  <si>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</si>
  <si>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</si>
  <si>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</si>
  <si>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</si>
  <si>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</si>
  <si>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</si>
  <si>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</si>
  <si>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</si>
  <si>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</si>
  <si>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</si>
  <si>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</si>
  <si>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</si>
  <si>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</si>
  <si>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</si>
  <si>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</si>
  <si>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</si>
  <si>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</si>
  <si>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</si>
  <si>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</si>
  <si>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</si>
  <si>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</si>
  <si>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</si>
  <si>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</si>
  <si>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</si>
  <si>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</si>
  <si>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</si>
  <si>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</si>
  <si>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</si>
  <si>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</si>
  <si>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</si>
  <si>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</si>
  <si>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</si>
  <si>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</si>
  <si>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</si>
  <si>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</si>
  <si>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</si>
  <si>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</si>
  <si>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</si>
  <si>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</si>
  <si>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</si>
  <si>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</si>
  <si>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</si>
  <si>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</si>
  <si>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</si>
  <si>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</si>
  <si>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</si>
  <si>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</si>
  <si>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</si>
  <si>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</si>
  <si>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</si>
  <si>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</si>
  <si>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</si>
  <si>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</si>
  <si>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</si>
  <si>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</si>
  <si>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</si>
  <si>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</si>
  <si>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</si>
  <si>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</si>
  <si>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</si>
  <si>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</si>
  <si>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</si>
  <si>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</si>
  <si>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</si>
  <si>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</si>
  <si>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</si>
  <si>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</si>
  <si>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</si>
  <si>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</si>
  <si>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</si>
  <si>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</si>
  <si>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</si>
  <si>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</si>
  <si>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</si>
  <si>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</si>
  <si>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</si>
  <si>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</si>
  <si>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</si>
  <si>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</si>
  <si>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</si>
  <si>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</si>
  <si>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</si>
  <si>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</si>
  <si>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</si>
  <si>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</si>
  <si>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</si>
  <si>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</si>
  <si>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</si>
  <si>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</si>
  <si>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</si>
  <si>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</si>
  <si>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</si>
  <si>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</si>
  <si>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</si>
  <si>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</si>
  <si>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</si>
  <si>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</si>
  <si>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</si>
  <si>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</si>
  <si>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</si>
  <si>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</si>
  <si>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</si>
  <si>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</si>
  <si>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</si>
  <si>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</si>
  <si>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</si>
  <si>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</si>
  <si>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</si>
  <si>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</si>
  <si>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</si>
  <si>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</si>
  <si>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</si>
  <si>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</si>
  <si>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</si>
  <si>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</si>
  <si>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</si>
  <si>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</si>
  <si>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</si>
  <si>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</si>
  <si>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</si>
  <si>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</si>
  <si>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</si>
  <si>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</si>
  <si>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</si>
  <si>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</si>
  <si>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</si>
  <si>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</si>
  <si>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</si>
  <si>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</si>
  <si>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</si>
  <si>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</si>
  <si>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</si>
  <si>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</si>
  <si>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</si>
  <si>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</si>
  <si>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</si>
  <si>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</si>
  <si>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</si>
  <si>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</si>
  <si>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</si>
  <si>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</si>
  <si>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</si>
  <si>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</si>
  <si>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</si>
  <si>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</si>
  <si>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</si>
  <si>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</si>
  <si>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</si>
  <si>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</si>
  <si>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</si>
  <si>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</si>
  <si>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</si>
  <si>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</si>
  <si>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</si>
  <si>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</si>
  <si>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</si>
  <si>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</si>
  <si>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</si>
  <si>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</si>
  <si>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</si>
  <si>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</si>
  <si>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</si>
  <si>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</si>
  <si>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</si>
  <si>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</si>
  <si>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</si>
  <si>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</si>
  <si>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</si>
  <si>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</si>
  <si>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</si>
  <si>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</si>
  <si>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</si>
  <si>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</si>
  <si>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</si>
  <si>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</si>
  <si>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</si>
  <si>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</si>
  <si>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</si>
  <si>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</si>
  <si>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</si>
  <si>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</si>
  <si>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</si>
  <si>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</si>
  <si>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</si>
  <si>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</si>
  <si>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</si>
  <si>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</si>
  <si>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</si>
  <si>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</si>
  <si>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</si>
  <si>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</si>
  <si>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</si>
  <si>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</si>
  <si>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</si>
  <si>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</si>
  <si>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</si>
  <si>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</si>
  <si>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</si>
  <si>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</si>
  <si>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</si>
  <si>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</si>
  <si>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</si>
  <si>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</si>
  <si>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</si>
  <si>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</si>
  <si>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</si>
  <si>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</si>
  <si>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</si>
  <si>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</si>
  <si>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</si>
  <si>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</si>
  <si>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</si>
  <si>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</si>
  <si>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</si>
  <si>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</si>
  <si>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</si>
  <si>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</si>
  <si>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</si>
  <si>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</si>
  <si>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</si>
  <si>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</si>
  <si>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</si>
  <si>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</si>
  <si>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</si>
  <si>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</si>
  <si>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</si>
  <si>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</si>
  <si>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</si>
  <si>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</si>
  <si>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</si>
  <si>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</si>
  <si>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</si>
  <si>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</si>
  <si>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</si>
  <si>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</si>
  <si>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</si>
  <si>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</si>
  <si>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</si>
  <si>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</si>
  <si>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</si>
  <si>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</si>
  <si>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</si>
  <si>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</si>
  <si>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</si>
  <si>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</si>
  <si>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</si>
  <si>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</si>
  <si>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</si>
  <si>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</si>
  <si>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</si>
  <si>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</si>
  <si>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</si>
  <si>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</si>
  <si>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</si>
  <si>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</si>
  <si>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</si>
  <si>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</si>
  <si>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</si>
  <si>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</si>
  <si>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</si>
  <si>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</si>
  <si>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</si>
  <si>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</si>
  <si>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</si>
  <si>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</si>
  <si>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</si>
  <si>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</si>
  <si>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</si>
  <si>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</si>
  <si>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</si>
  <si>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</si>
  <si>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</si>
  <si>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</si>
  <si>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</si>
  <si>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</si>
  <si>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</si>
  <si>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</si>
  <si>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</si>
  <si>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</si>
  <si>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</si>
  <si>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</si>
  <si>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</si>
  <si>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</si>
  <si>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</si>
  <si>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</si>
  <si>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</si>
  <si>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</si>
  <si>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</si>
  <si>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</si>
  <si>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</si>
  <si>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</si>
  <si>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</si>
  <si>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</si>
  <si>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</si>
  <si>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</si>
  <si>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</si>
  <si>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</si>
  <si>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</si>
  <si>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</si>
  <si>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</si>
  <si>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</si>
  <si>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</si>
  <si>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</si>
  <si>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</si>
  <si>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</si>
  <si>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</si>
  <si>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</si>
  <si>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</si>
  <si>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</si>
  <si>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</si>
  <si>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</si>
  <si>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</si>
  <si>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</si>
  <si>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</si>
  <si>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</si>
  <si>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</si>
  <si>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</si>
  <si>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</si>
  <si>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</si>
  <si>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</si>
  <si>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</si>
  <si>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</si>
  <si>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</si>
  <si>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</si>
  <si>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</si>
  <si>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</si>
  <si>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</si>
  <si>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</si>
  <si>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</si>
  <si>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</si>
  <si>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</si>
  <si>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</si>
  <si>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</si>
  <si>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</si>
  <si>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</si>
  <si>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</si>
  <si>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</si>
  <si>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</si>
  <si>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</si>
  <si>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</si>
  <si>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</si>
  <si>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</si>
  <si>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</si>
  <si>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</si>
  <si>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</si>
  <si>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</si>
  <si>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</si>
  <si>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</si>
  <si>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</si>
  <si>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</si>
  <si>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</si>
  <si>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</si>
  <si>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</si>
  <si>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</si>
  <si>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</si>
  <si>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</si>
  <si>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</si>
  <si>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</si>
  <si>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</si>
  <si>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</si>
  <si>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</si>
  <si>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</si>
  <si>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</si>
  <si>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</si>
  <si>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</si>
  <si>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</si>
  <si>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</si>
  <si>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</si>
  <si>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</si>
  <si>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</si>
  <si>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</si>
  <si>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</si>
  <si>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</si>
  <si>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</si>
  <si>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</si>
  <si>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</si>
  <si>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</si>
  <si>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</si>
  <si>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</si>
  <si>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</si>
  <si>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</si>
  <si>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</si>
  <si>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</si>
  <si>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</si>
  <si>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</si>
  <si>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</si>
  <si>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</si>
  <si>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</si>
  <si>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</si>
  <si>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</si>
  <si>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</si>
  <si>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</si>
  <si>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</si>
  <si>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</si>
  <si>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</si>
  <si>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</si>
  <si>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</si>
  <si>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</si>
  <si>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</si>
  <si>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</si>
  <si>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</si>
  <si>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</si>
  <si>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</si>
  <si>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</si>
  <si>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</si>
  <si>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</si>
  <si>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</si>
  <si>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</si>
  <si>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</si>
  <si>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</si>
  <si>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</si>
  <si>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</si>
  <si>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</si>
  <si>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</si>
  <si>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</si>
  <si>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</si>
  <si>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</si>
  <si>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</si>
  <si>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</si>
  <si>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</si>
  <si>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</si>
  <si>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</si>
  <si>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</si>
  <si>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</si>
  <si>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</si>
  <si>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</si>
  <si>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</si>
  <si>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</si>
  <si>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</si>
  <si>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</si>
  <si>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</si>
  <si>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</si>
  <si>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</si>
  <si>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</si>
  <si>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</si>
  <si>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</si>
  <si>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</si>
  <si>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</si>
  <si>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</si>
  <si>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</si>
  <si>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</si>
  <si>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</si>
  <si>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</si>
  <si>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</si>
  <si>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</si>
  <si>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</si>
  <si>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</si>
  <si>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</si>
  <si>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</si>
  <si>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</si>
  <si>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</si>
  <si>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</si>
  <si>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</si>
  <si>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</si>
  <si>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</si>
  <si>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</si>
  <si>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</si>
  <si>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</si>
  <si>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</si>
  <si>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</si>
  <si>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</si>
  <si>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</si>
  <si>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</si>
  <si>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</si>
  <si>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</si>
  <si>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</si>
  <si>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</si>
  <si>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</si>
  <si>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</si>
  <si>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</si>
  <si>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</si>
  <si>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</si>
  <si>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</si>
  <si>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</si>
  <si>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</si>
  <si>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</si>
  <si>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</si>
  <si>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</si>
  <si>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</si>
  <si>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</si>
  <si>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</si>
  <si>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</si>
  <si>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</si>
  <si>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</si>
  <si>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</si>
  <si>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</si>
  <si>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</si>
  <si>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</si>
  <si>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</si>
  <si>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</si>
  <si>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</si>
  <si>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</si>
  <si>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</si>
  <si>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</si>
  <si>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</si>
  <si>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</si>
  <si>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</si>
  <si>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</si>
  <si>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</si>
  <si>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</si>
  <si>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</si>
  <si>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</si>
  <si>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</si>
  <si>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</si>
  <si>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</si>
  <si>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</si>
  <si>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</si>
  <si>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</si>
  <si>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</si>
  <si>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</si>
  <si>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</si>
  <si>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</si>
  <si>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</si>
  <si>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</si>
  <si>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</si>
  <si>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</si>
  <si>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</si>
  <si>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</si>
  <si>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</si>
  <si>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</si>
  <si>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</si>
  <si>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</si>
  <si>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</si>
  <si>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</si>
  <si>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</si>
  <si>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</si>
  <si>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</si>
  <si>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</si>
  <si>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</si>
  <si>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</si>
  <si>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</si>
  <si>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</si>
  <si>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</si>
  <si>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</si>
  <si>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</si>
  <si>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</si>
  <si>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</si>
  <si>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</si>
  <si>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</si>
  <si>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</si>
  <si>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</si>
  <si>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</si>
  <si>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</si>
  <si>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</si>
  <si>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</si>
  <si>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</si>
  <si>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</si>
  <si>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</si>
  <si>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</si>
  <si>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</si>
  <si>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</si>
  <si>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</si>
  <si>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</si>
  <si>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</si>
  <si>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</si>
  <si>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</si>
  <si>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</si>
  <si>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</si>
  <si>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</si>
  <si>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</si>
  <si>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</si>
  <si>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</si>
  <si>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</si>
  <si>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</si>
  <si>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</si>
  <si>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</si>
  <si>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</si>
  <si>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</si>
  <si>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</si>
  <si>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</si>
  <si>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</si>
  <si>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</si>
  <si>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</si>
  <si>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</si>
  <si>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</si>
  <si>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</si>
  <si>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</si>
  <si>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</si>
  <si>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</si>
  <si>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</si>
  <si>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</si>
  <si>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</si>
  <si>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</si>
  <si>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</si>
  <si>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</si>
  <si>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</si>
  <si>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</si>
  <si>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</si>
  <si>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</si>
  <si>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</si>
  <si>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</si>
  <si>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</si>
  <si>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</si>
  <si>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</si>
  <si>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</si>
  <si>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</si>
  <si>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</si>
  <si>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</si>
  <si>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</si>
  <si>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</si>
  <si>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</si>
  <si>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</si>
  <si>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</si>
  <si>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</si>
  <si>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</si>
  <si>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</si>
  <si>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</si>
  <si>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</si>
  <si>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</si>
  <si>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</si>
  <si>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</si>
  <si>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</si>
  <si>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</si>
  <si>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</si>
  <si>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</si>
  <si>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</si>
  <si>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</si>
  <si>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</si>
  <si>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</si>
  <si>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</si>
  <si>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</si>
  <si>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</si>
  <si>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</si>
  <si>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</si>
  <si>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</si>
  <si>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</si>
  <si>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</si>
  <si>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</si>
  <si>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</si>
  <si>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</si>
  <si>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</si>
  <si>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</si>
  <si>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</si>
  <si>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</si>
  <si>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</si>
  <si>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</si>
  <si>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</si>
  <si>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</si>
  <si>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</si>
  <si>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</si>
  <si>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</si>
  <si>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</si>
  <si>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</si>
  <si>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</si>
  <si>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</si>
  <si>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</si>
  <si>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</si>
  <si>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</si>
  <si>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</si>
  <si>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</si>
  <si>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</si>
  <si>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</si>
  <si>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</si>
  <si>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</si>
  <si>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</si>
  <si>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</si>
  <si>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</si>
  <si>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</si>
  <si>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</si>
  <si>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</si>
  <si>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</si>
  <si>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</si>
  <si>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</si>
  <si>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</si>
  <si>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</si>
  <si>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</si>
  <si>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</si>
  <si>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</si>
  <si>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</si>
  <si>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</si>
  <si>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</si>
  <si>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</si>
  <si>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</si>
  <si>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</si>
  <si>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</si>
  <si>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</si>
  <si>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</si>
  <si>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</si>
  <si>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</si>
  <si>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</si>
  <si>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</si>
  <si>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</si>
  <si>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</si>
  <si>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</si>
  <si>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</si>
  <si>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</si>
  <si>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</si>
  <si>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</si>
  <si>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</si>
  <si>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</si>
  <si>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</si>
  <si>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</si>
  <si>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</si>
  <si>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</si>
  <si>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</si>
  <si>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</si>
  <si>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</si>
  <si>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</si>
  <si>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</si>
  <si>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</si>
  <si>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</si>
  <si>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</si>
  <si>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</si>
  <si>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</si>
  <si>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</si>
  <si>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</si>
  <si>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</si>
  <si>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</si>
  <si>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</si>
  <si>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</si>
  <si>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</si>
  <si>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</si>
  <si>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</si>
  <si>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</si>
  <si>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</si>
  <si>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</si>
  <si>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</si>
  <si>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</si>
  <si>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</si>
  <si>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</si>
  <si>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</si>
  <si>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</si>
  <si>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</si>
  <si>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</si>
  <si>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</si>
  <si>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</si>
  <si>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</si>
  <si>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</si>
  <si>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</si>
  <si>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</si>
  <si>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</si>
  <si>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</si>
  <si>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</si>
  <si>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</si>
  <si>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</si>
  <si>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</si>
  <si>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</si>
  <si>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</si>
  <si>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</si>
  <si>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</si>
  <si>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</si>
  <si>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</si>
  <si>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</si>
  <si>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</si>
  <si>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</si>
  <si>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</si>
  <si>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</si>
  <si>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</si>
  <si>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</si>
  <si>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</si>
  <si>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</si>
  <si>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</si>
  <si>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</si>
  <si>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</si>
  <si>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</si>
  <si>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</si>
  <si>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</si>
  <si>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</si>
  <si>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</si>
  <si>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</si>
  <si>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</si>
  <si>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</si>
  <si>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</si>
  <si>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</si>
  <si>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</si>
  <si>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</si>
  <si>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</si>
  <si>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</si>
  <si>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</si>
  <si>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</si>
  <si>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</si>
  <si>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</si>
  <si>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</si>
  <si>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</si>
  <si>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</si>
  <si>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</si>
  <si>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</si>
  <si>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</si>
  <si>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</si>
  <si>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</si>
  <si>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</si>
  <si>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</si>
  <si>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</si>
  <si>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</si>
  <si>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</si>
  <si>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</si>
  <si>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</si>
  <si>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</si>
  <si>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</si>
  <si>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</si>
  <si>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</si>
  <si>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</si>
  <si>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</si>
  <si>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</si>
  <si>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</si>
  <si>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</si>
  <si>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</si>
  <si>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</si>
  <si>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</si>
  <si>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</si>
  <si>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</si>
  <si>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</si>
  <si>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</si>
  <si>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</si>
  <si>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</si>
  <si>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</si>
  <si>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</si>
  <si>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</si>
  <si>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</si>
  <si>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</si>
  <si>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</si>
  <si>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</si>
  <si>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</si>
  <si>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</si>
  <si>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</si>
  <si>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</si>
  <si>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</si>
  <si>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</si>
  <si>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</si>
  <si>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</si>
  <si>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</si>
  <si>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</si>
  <si>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</si>
  <si>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</si>
  <si>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</si>
  <si>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</si>
  <si>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</si>
  <si>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</si>
  <si>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</si>
  <si>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</si>
  <si>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</si>
  <si>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</si>
  <si>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</si>
  <si>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</si>
  <si>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</si>
  <si>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</si>
  <si>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</si>
  <si>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</si>
  <si>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</si>
  <si>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</si>
  <si>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</si>
  <si>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</si>
  <si>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</si>
  <si>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</si>
  <si>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</si>
  <si>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</si>
  <si>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</si>
  <si>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</si>
  <si>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</si>
  <si>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</si>
  <si>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</si>
  <si>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</si>
  <si>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</si>
  <si>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</si>
  <si>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</si>
  <si>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</si>
  <si>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</si>
  <si>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</si>
  <si>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</si>
  <si>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</si>
  <si>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</si>
  <si>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</si>
  <si>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</si>
  <si>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</si>
  <si>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</si>
  <si>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</si>
  <si>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</si>
  <si>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</si>
  <si>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</si>
  <si>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</si>
  <si>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</si>
  <si>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</si>
  <si>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</si>
  <si>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</si>
  <si>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</si>
  <si>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</si>
  <si>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</si>
  <si>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</si>
  <si>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</si>
  <si>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</si>
  <si>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</si>
  <si>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</si>
  <si>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</si>
  <si>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</si>
  <si>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</si>
  <si>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</si>
  <si>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</si>
  <si>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</si>
  <si>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</si>
  <si>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</si>
  <si>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</si>
  <si>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</si>
  <si>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</si>
  <si>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</si>
  <si>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</si>
  <si>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</si>
  <si>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</si>
  <si>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</si>
  <si>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</si>
  <si>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</si>
  <si>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</si>
  <si>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</si>
  <si>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</si>
  <si>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</si>
  <si>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</si>
  <si>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</si>
  <si>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</si>
  <si>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</si>
  <si>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</si>
  <si>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</si>
  <si>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</si>
  <si>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</si>
  <si>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</si>
  <si>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</si>
  <si>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</si>
  <si>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</si>
  <si>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</si>
  <si>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</si>
  <si>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</si>
  <si>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</si>
  <si>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</si>
  <si>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</si>
  <si>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</si>
  <si>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</si>
  <si>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</si>
  <si>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</si>
  <si>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</si>
  <si>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</si>
  <si>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</si>
  <si>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</si>
  <si>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</si>
  <si>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</si>
  <si>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</si>
  <si>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</si>
  <si>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</si>
  <si>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</si>
  <si>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</si>
  <si>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</si>
  <si>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</si>
  <si>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</si>
  <si>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</si>
  <si>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</si>
  <si>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</si>
  <si>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</si>
  <si>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</si>
  <si>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</si>
  <si>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</si>
  <si>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</si>
  <si>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</si>
  <si>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</si>
  <si>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</si>
  <si>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</si>
  <si>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</si>
  <si>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</si>
  <si>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</si>
  <si>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</si>
  <si>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</si>
  <si>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</si>
  <si>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</si>
  <si>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</si>
  <si>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</si>
  <si>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</si>
  <si>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</si>
  <si>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</si>
  <si>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</si>
  <si>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</si>
  <si>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</si>
  <si>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</si>
  <si>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</si>
  <si>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</si>
  <si>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</si>
  <si>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</si>
  <si>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</si>
  <si>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</si>
  <si>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</si>
  <si>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</si>
  <si>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</si>
  <si>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</si>
  <si>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</si>
  <si>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</si>
  <si>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</si>
  <si>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</si>
  <si>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</si>
  <si>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</si>
  <si>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</si>
  <si>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</si>
  <si>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</si>
  <si>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</si>
  <si>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</si>
  <si>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</si>
  <si>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</si>
  <si>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</si>
  <si>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</si>
  <si>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</si>
  <si>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</si>
  <si>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</si>
  <si>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</si>
  <si>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</si>
  <si>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</si>
  <si>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</si>
  <si>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</si>
  <si>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</si>
  <si>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</si>
  <si>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</si>
  <si>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</si>
  <si>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</si>
  <si>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</si>
  <si>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</si>
  <si>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</si>
  <si>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</si>
  <si>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</si>
  <si>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</si>
  <si>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</si>
  <si>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</si>
  <si>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</si>
  <si>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</si>
  <si>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</si>
  <si>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</si>
  <si>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</si>
  <si>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</si>
  <si>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</si>
  <si>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</si>
  <si>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</si>
  <si>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</si>
  <si>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</si>
  <si>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</si>
  <si>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</si>
  <si>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</si>
  <si>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</si>
  <si>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</si>
  <si>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</si>
  <si>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</si>
  <si>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</si>
  <si>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</si>
  <si>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</si>
  <si>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</si>
  <si>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</si>
  <si>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</si>
  <si>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</si>
  <si>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</si>
  <si>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</si>
  <si>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</si>
  <si>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</si>
  <si>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</si>
  <si>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</si>
  <si>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</si>
  <si>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</si>
  <si>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</si>
  <si>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</si>
  <si>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</si>
  <si>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</si>
  <si>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</si>
  <si>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</si>
  <si>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</si>
  <si>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</si>
  <si>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</si>
  <si>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</si>
  <si>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</si>
  <si>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</si>
  <si>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</si>
  <si>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</si>
  <si>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</si>
  <si>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</si>
  <si>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</si>
  <si>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</si>
  <si>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</si>
  <si>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</si>
  <si>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</si>
  <si>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</si>
  <si>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</si>
  <si>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</si>
  <si>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</si>
  <si>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</si>
  <si>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</si>
  <si>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</si>
  <si>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</si>
  <si>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</si>
  <si>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</si>
  <si>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</si>
  <si>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</si>
  <si>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</si>
  <si>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</si>
  <si>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</si>
  <si>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</si>
  <si>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</si>
  <si>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</si>
  <si>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</si>
  <si>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</si>
  <si>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</si>
  <si>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</si>
  <si>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</si>
  <si>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</si>
  <si>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</si>
  <si>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</si>
  <si>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</si>
  <si>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</si>
  <si>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</si>
  <si>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</si>
  <si>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</si>
  <si>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</si>
  <si>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</si>
  <si>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</si>
  <si>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</si>
  <si>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</si>
  <si>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</si>
  <si>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</si>
  <si>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</si>
  <si>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</si>
  <si>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</si>
  <si>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</si>
  <si>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</si>
  <si>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</si>
  <si>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</si>
  <si>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</si>
  <si>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</si>
  <si>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</si>
  <si>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</si>
  <si>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</si>
  <si>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</si>
  <si>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</si>
  <si>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</si>
  <si>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</si>
  <si>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</si>
  <si>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</si>
  <si>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</si>
  <si>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</si>
  <si>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</si>
  <si>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</si>
  <si>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</si>
  <si>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</si>
  <si>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</si>
  <si>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</si>
  <si>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</si>
  <si>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</si>
  <si>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</si>
  <si>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</si>
  <si>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</si>
  <si>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</si>
  <si>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</si>
  <si>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</si>
  <si>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</si>
  <si>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</si>
  <si>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</si>
  <si>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</si>
  <si>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</si>
  <si>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</si>
  <si>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</si>
  <si>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</si>
  <si>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</si>
  <si>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</si>
  <si>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</si>
  <si>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</si>
  <si>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</si>
  <si>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</si>
  <si>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</si>
  <si>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</si>
  <si>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</si>
  <si>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</si>
  <si>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</si>
  <si>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</si>
  <si>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</si>
  <si>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</si>
  <si>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</si>
  <si>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</si>
  <si>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</si>
  <si>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</si>
  <si>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</si>
  <si>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</si>
  <si>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</si>
  <si>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</si>
  <si>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</si>
  <si>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</si>
  <si>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</si>
  <si>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</si>
  <si>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</si>
  <si>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</si>
  <si>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</si>
  <si>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</si>
  <si>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</si>
  <si>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</si>
  <si>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</si>
  <si>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</si>
  <si>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</si>
  <si>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</si>
  <si>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</si>
  <si>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</si>
  <si>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</si>
  <si>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</si>
  <si>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</si>
  <si>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</si>
  <si>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</si>
  <si>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</si>
  <si>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</si>
  <si>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</si>
  <si>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</si>
  <si>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</si>
  <si>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</si>
  <si>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</si>
  <si>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</si>
  <si>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</si>
  <si>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</si>
  <si>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</si>
  <si>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</si>
  <si>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</si>
  <si>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</si>
  <si>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</si>
  <si>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</si>
  <si>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</si>
  <si>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</si>
  <si>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</si>
  <si>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</si>
  <si>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</si>
  <si>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</si>
  <si>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</si>
  <si>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</si>
  <si>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</si>
  <si>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</si>
  <si>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</si>
  <si>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</si>
  <si>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</si>
  <si>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</si>
  <si>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</si>
  <si>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</si>
  <si>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</si>
  <si>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</si>
  <si>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</si>
  <si>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</si>
  <si>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</si>
  <si>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</si>
  <si>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</si>
  <si>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</si>
  <si>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</si>
  <si>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</si>
  <si>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</si>
  <si>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</si>
  <si>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</si>
  <si>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</si>
  <si>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</si>
  <si>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</si>
  <si>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</si>
  <si>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</si>
  <si>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</si>
  <si>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</si>
  <si>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</si>
  <si>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</si>
  <si>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</si>
  <si>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</si>
  <si>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</si>
  <si>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</si>
  <si>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</si>
  <si>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</si>
  <si>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</si>
  <si>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</si>
  <si>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</si>
  <si>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</si>
  <si>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</si>
  <si>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</si>
  <si>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</si>
  <si>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</si>
  <si>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</si>
  <si>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</si>
  <si>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</si>
  <si>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</si>
  <si>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</si>
  <si>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</si>
  <si>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</si>
  <si>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</si>
  <si>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</si>
  <si>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</si>
  <si>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</si>
  <si>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</si>
  <si>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</si>
  <si>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</si>
  <si>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</si>
  <si>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</si>
  <si>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</si>
  <si>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</si>
  <si>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</si>
  <si>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</si>
  <si>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</si>
  <si>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</si>
  <si>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</si>
  <si>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</si>
  <si>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</si>
  <si>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</si>
  <si>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</si>
  <si>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</si>
  <si>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</si>
  <si>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</si>
  <si>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</si>
  <si>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</si>
  <si>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</si>
  <si>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</si>
  <si>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</si>
  <si>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</si>
  <si>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</si>
  <si>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</si>
  <si>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</si>
  <si>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</si>
  <si>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</si>
  <si>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</si>
  <si>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</si>
  <si>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</si>
  <si>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</si>
  <si>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</si>
  <si>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</si>
  <si>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</si>
  <si>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</si>
  <si>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</si>
  <si>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</si>
  <si>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</si>
  <si>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</si>
  <si>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</si>
  <si>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</si>
  <si>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</si>
  <si>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</si>
  <si>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</si>
  <si>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</si>
  <si>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</si>
  <si>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</si>
  <si>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</si>
  <si>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</si>
  <si>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</si>
  <si>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</si>
  <si>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</si>
  <si>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</si>
  <si>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</si>
  <si>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</si>
  <si>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</si>
  <si>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</si>
  <si>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</si>
  <si>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</si>
  <si>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</si>
  <si>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</si>
  <si>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</si>
  <si>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</si>
  <si>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</si>
  <si>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</si>
  <si>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</si>
  <si>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</si>
  <si>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</si>
  <si>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</si>
  <si>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</si>
  <si>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</si>
  <si>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</si>
  <si>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</si>
  <si>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</si>
  <si>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</si>
  <si>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</si>
  <si>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</si>
  <si>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</si>
  <si>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</si>
  <si>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</si>
  <si>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</si>
  <si>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</si>
  <si>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</si>
  <si>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</si>
  <si>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</si>
  <si>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</si>
  <si>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</si>
  <si>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</si>
  <si>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</si>
  <si>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</si>
  <si>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</si>
  <si>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</si>
  <si>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</si>
  <si>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</si>
  <si>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</si>
  <si>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</si>
  <si>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</si>
  <si>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</si>
  <si>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</si>
  <si>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</si>
  <si>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</si>
  <si>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</si>
  <si>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</si>
  <si>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</si>
  <si>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</si>
  <si>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</si>
  <si>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</si>
  <si>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</si>
  <si>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</si>
  <si>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</si>
  <si>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</si>
  <si>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</si>
  <si>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</si>
  <si>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</si>
  <si>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</si>
  <si>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</si>
  <si>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</si>
  <si>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</si>
  <si>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</si>
  <si>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</si>
  <si>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</si>
  <si>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</si>
  <si>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</si>
  <si>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</si>
  <si>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</si>
  <si>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</si>
  <si>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</si>
  <si>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</si>
  <si>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</si>
  <si>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</si>
  <si>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</si>
  <si>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</si>
  <si>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</si>
  <si>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</si>
  <si>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</si>
  <si>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</si>
  <si>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</si>
  <si>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</si>
  <si>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</si>
  <si>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</si>
  <si>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</si>
  <si>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</si>
  <si>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</si>
  <si>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</si>
  <si>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</si>
  <si>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</si>
  <si>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</si>
  <si>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</si>
  <si>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</si>
  <si>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</si>
  <si>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</si>
  <si>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</si>
  <si>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</si>
  <si>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</si>
  <si>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</si>
  <si>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</si>
  <si>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</si>
  <si>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</si>
  <si>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</si>
  <si>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</si>
  <si>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</si>
  <si>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</si>
  <si>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</si>
  <si>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</si>
  <si>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</si>
  <si>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</si>
  <si>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</si>
  <si>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</si>
  <si>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</si>
  <si>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</si>
  <si>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</si>
  <si>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</si>
  <si>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</si>
  <si>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</si>
  <si>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</si>
  <si>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</si>
  <si>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</si>
  <si>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</si>
  <si>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</si>
  <si>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</si>
  <si>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</si>
  <si>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</si>
  <si>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</si>
  <si>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</si>
  <si>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</si>
  <si>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</si>
  <si>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</si>
  <si>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</si>
  <si>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</si>
  <si>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</si>
  <si>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</si>
  <si>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</si>
  <si>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</si>
  <si>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</si>
  <si>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</si>
  <si>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</si>
  <si>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</si>
  <si>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</si>
  <si>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</si>
  <si>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</si>
  <si>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</si>
  <si>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</si>
  <si>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</si>
  <si>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</si>
  <si>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</si>
  <si>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</si>
  <si>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</si>
  <si>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</si>
  <si>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</si>
  <si>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</si>
  <si>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</si>
  <si>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</si>
  <si>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</si>
  <si>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</si>
  <si>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</si>
  <si>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</si>
  <si>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</si>
  <si>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</si>
  <si>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</si>
  <si>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</si>
  <si>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</si>
  <si>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</si>
  <si>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</si>
  <si>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</si>
  <si>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</si>
  <si>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</si>
  <si>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</si>
  <si>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</si>
  <si>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</si>
  <si>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</si>
  <si>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</si>
  <si>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</si>
  <si>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</si>
  <si>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</si>
  <si>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</si>
  <si>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</si>
  <si>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</si>
  <si>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</si>
  <si>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</si>
  <si>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</si>
  <si>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</si>
  <si>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</si>
  <si>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</si>
  <si>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</si>
  <si>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</si>
  <si>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</si>
  <si>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</si>
  <si>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</si>
  <si>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</si>
  <si>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</si>
  <si>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</si>
  <si>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</si>
  <si>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</si>
  <si>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</si>
  <si>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</si>
  <si>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</si>
  <si>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</si>
  <si>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</si>
  <si>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</si>
  <si>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</si>
  <si>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</si>
  <si>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</si>
  <si>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</si>
  <si>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</si>
  <si>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</si>
  <si>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</si>
  <si>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</si>
  <si>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</si>
  <si>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</si>
  <si>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</si>
  <si>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</si>
  <si>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</si>
  <si>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</si>
  <si>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</si>
  <si>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</si>
  <si>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</si>
  <si>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</si>
  <si>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</si>
  <si>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</si>
  <si>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</si>
  <si>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</si>
  <si>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</si>
  <si>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</si>
  <si>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</si>
  <si>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</si>
  <si>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</si>
  <si>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</si>
  <si>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</si>
  <si>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</si>
  <si>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</si>
  <si>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</si>
  <si>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</si>
  <si>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</si>
  <si>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</si>
  <si>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</si>
  <si>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</si>
  <si>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</si>
  <si>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</si>
  <si>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</si>
  <si>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</si>
  <si>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</si>
  <si>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</si>
  <si>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</si>
  <si>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</si>
  <si>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</si>
  <si>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</si>
  <si>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</si>
  <si>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</si>
  <si>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</si>
  <si>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</si>
  <si>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</si>
  <si>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</si>
  <si>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</si>
  <si>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</si>
  <si>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</si>
  <si>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</si>
  <si>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</si>
  <si>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</si>
  <si>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</si>
  <si>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</si>
  <si>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</si>
  <si>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</si>
  <si>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</si>
  <si>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</si>
  <si>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</si>
  <si>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</si>
  <si>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</si>
  <si>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</si>
  <si>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</si>
  <si>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</si>
  <si>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</si>
  <si>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</si>
  <si>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</si>
  <si>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</si>
  <si>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</si>
  <si>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</si>
  <si>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</si>
  <si>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</si>
  <si>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</si>
  <si>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</si>
  <si>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</si>
  <si>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</si>
  <si>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</si>
  <si>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</si>
  <si>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</si>
  <si>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</si>
  <si>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</si>
  <si>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</si>
  <si>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</si>
  <si>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</si>
  <si>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</si>
  <si>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</si>
  <si>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</si>
  <si>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</si>
  <si>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</si>
  <si>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</si>
  <si>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</si>
  <si>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</si>
  <si>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</si>
  <si>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</si>
  <si>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</si>
  <si>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</si>
  <si>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</si>
  <si>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</si>
  <si>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</si>
  <si>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</si>
  <si>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</si>
  <si>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</si>
  <si>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</si>
  <si>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</si>
  <si>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</si>
  <si>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</si>
  <si>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</si>
  <si>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</si>
  <si>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</si>
  <si>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</si>
  <si>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</si>
  <si>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</si>
  <si>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</si>
  <si>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</si>
  <si>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</si>
  <si>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</si>
  <si>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</si>
  <si>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</si>
  <si>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</si>
  <si>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</si>
  <si>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</si>
  <si>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</si>
  <si>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</si>
  <si>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</si>
  <si>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</si>
  <si>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</si>
  <si>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</si>
  <si>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</si>
  <si>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</si>
  <si>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</si>
  <si>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</si>
  <si>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</si>
  <si>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</si>
  <si>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</si>
  <si>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</si>
  <si>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</si>
  <si>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</si>
  <si>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</si>
  <si>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</si>
  <si>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</si>
  <si>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</si>
  <si>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</si>
  <si>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</si>
  <si>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</si>
  <si>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</si>
  <si>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</si>
  <si>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</si>
  <si>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</si>
  <si>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</si>
  <si>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</si>
  <si>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</si>
  <si>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</si>
  <si>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</si>
  <si>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</si>
  <si>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</si>
  <si>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</si>
  <si>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</si>
  <si>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</si>
  <si>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</si>
  <si>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</si>
  <si>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</si>
  <si>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</si>
  <si>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</si>
  <si>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</si>
  <si>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</si>
  <si>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</si>
  <si>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</si>
  <si>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</si>
  <si>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</si>
  <si>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</si>
  <si>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</si>
  <si>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</si>
  <si>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</si>
  <si>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</si>
  <si>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</si>
  <si>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</si>
  <si>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</si>
  <si>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</si>
  <si>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</si>
  <si>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</si>
  <si>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</si>
  <si>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</si>
  <si>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</si>
  <si>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</si>
  <si>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</si>
  <si>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</si>
  <si>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</si>
  <si>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</si>
  <si>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</si>
  <si>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</si>
  <si>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</si>
  <si>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</si>
  <si>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</si>
  <si>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</si>
  <si>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</si>
  <si>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</si>
  <si>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</si>
  <si>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</si>
  <si>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</si>
  <si>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</si>
  <si>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</si>
  <si>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</si>
  <si>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</si>
  <si>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</si>
  <si>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</si>
  <si>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</si>
  <si>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</si>
  <si>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</si>
  <si>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</si>
  <si>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</si>
  <si>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</si>
  <si>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</si>
  <si>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</si>
  <si>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</si>
  <si>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</si>
  <si>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</si>
  <si>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</si>
  <si>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</si>
  <si>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</si>
  <si>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</si>
  <si>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</si>
  <si>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</si>
  <si>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</si>
  <si>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</si>
  <si>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</si>
  <si>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</si>
  <si>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</si>
  <si>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</si>
  <si>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</si>
  <si>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</si>
  <si>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</si>
  <si>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</si>
  <si>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</si>
  <si>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</si>
  <si>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</si>
  <si>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</si>
  <si>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</si>
  <si>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</si>
  <si>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</si>
  <si>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</si>
  <si>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</si>
  <si>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</si>
  <si>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</si>
  <si>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</si>
  <si>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</si>
  <si>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</si>
  <si>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</si>
  <si>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</si>
  <si>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</si>
  <si>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</si>
  <si>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</si>
  <si>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</si>
  <si>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</si>
  <si>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</si>
  <si>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</si>
  <si>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</si>
  <si>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</si>
  <si>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</si>
  <si>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</si>
  <si>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</si>
  <si>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</si>
  <si>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</si>
  <si>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</si>
  <si>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</si>
  <si>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</si>
  <si>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</si>
  <si>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</si>
  <si>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</si>
  <si>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</si>
  <si>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</si>
  <si>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</si>
  <si>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</si>
  <si>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</si>
  <si>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</si>
  <si>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</si>
  <si>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</si>
  <si>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</si>
  <si>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</si>
  <si>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</si>
  <si>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</si>
  <si>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</si>
  <si>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</si>
  <si>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</si>
  <si>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</si>
  <si>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</si>
  <si>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</si>
  <si>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</si>
  <si>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</si>
  <si>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</si>
  <si>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</si>
  <si>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</si>
  <si>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</si>
  <si>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</si>
  <si>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</si>
  <si>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</si>
  <si>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</si>
  <si>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</si>
  <si>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</si>
  <si>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</si>
  <si>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</si>
  <si>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</si>
  <si>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</si>
  <si>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</si>
  <si>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</si>
  <si>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</si>
  <si>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</si>
  <si>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</si>
  <si>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</si>
  <si>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</si>
  <si>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</si>
  <si>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</si>
  <si>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</si>
  <si>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</si>
  <si>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</si>
  <si>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</si>
  <si>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</si>
  <si>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</si>
  <si>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</si>
  <si>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</si>
  <si>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</si>
  <si>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</si>
  <si>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</si>
  <si>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</si>
  <si>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</si>
  <si>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</si>
  <si>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</si>
  <si>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</si>
  <si>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</si>
  <si>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</si>
  <si>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</si>
  <si>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</si>
  <si>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</si>
  <si>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</si>
  <si>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</si>
  <si>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</si>
  <si>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</si>
  <si>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</si>
  <si>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</si>
  <si>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</si>
  <si>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</si>
  <si>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</si>
  <si>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</si>
  <si>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</si>
  <si>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</si>
  <si>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</si>
  <si>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</si>
  <si>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</si>
  <si>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</si>
  <si>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</si>
  <si>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</si>
  <si>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</si>
  <si>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</si>
  <si>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</si>
  <si>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</si>
  <si>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</si>
  <si>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</si>
  <si>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</si>
  <si>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</si>
  <si>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</si>
  <si>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</si>
  <si>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</si>
  <si>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</si>
  <si>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</si>
  <si>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</si>
  <si>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</si>
  <si>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</si>
  <si>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</si>
  <si>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</si>
  <si>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</si>
  <si>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</si>
  <si>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</si>
  <si>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</si>
  <si>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</si>
  <si>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</si>
  <si>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</si>
  <si>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</si>
  <si>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</si>
  <si>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</si>
  <si>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</si>
  <si>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</si>
  <si>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</si>
  <si>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</si>
  <si>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</si>
  <si>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</si>
  <si>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</si>
  <si>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</si>
  <si>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</si>
  <si>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</si>
  <si>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</si>
  <si>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</si>
  <si>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</si>
  <si>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</si>
  <si>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</si>
  <si>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</si>
  <si>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</si>
  <si>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</si>
  <si>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</si>
  <si>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</si>
  <si>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</si>
  <si>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</si>
  <si>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</si>
  <si>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</si>
  <si>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</si>
  <si>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</si>
  <si>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</si>
  <si>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</si>
  <si>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</si>
  <si>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</si>
  <si>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</si>
  <si>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</si>
  <si>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</si>
  <si>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</si>
  <si>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</si>
  <si>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</si>
  <si>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</si>
  <si>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</si>
  <si>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</si>
  <si>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</si>
  <si>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</si>
  <si>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</si>
  <si>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</si>
  <si>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</si>
  <si>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</si>
  <si>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</si>
  <si>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</si>
  <si>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</si>
  <si>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</si>
  <si>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</si>
  <si>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</si>
  <si>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</si>
  <si>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</si>
  <si>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</si>
  <si>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</si>
  <si>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</si>
  <si>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</si>
  <si>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</si>
  <si>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</si>
  <si>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</si>
  <si>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</si>
  <si>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</si>
  <si>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</si>
  <si>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</si>
  <si>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</si>
  <si>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</si>
  <si>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</si>
  <si>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</si>
  <si>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</si>
  <si>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</si>
  <si>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</si>
  <si>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</si>
  <si>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</si>
  <si>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</si>
  <si>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</si>
  <si>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</si>
  <si>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</si>
  <si>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</si>
  <si>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</si>
  <si>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</si>
  <si>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</si>
  <si>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</si>
  <si>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</si>
  <si>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</si>
  <si>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</si>
  <si>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</si>
  <si>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</si>
  <si>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</si>
  <si>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</si>
  <si>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</si>
  <si>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</si>
  <si>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</si>
  <si>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</si>
  <si>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</si>
  <si>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</si>
  <si>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</si>
  <si>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</si>
  <si>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</si>
  <si>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</si>
  <si>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</si>
  <si>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</si>
  <si>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</si>
  <si>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</si>
  <si>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</si>
  <si>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</si>
  <si>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</si>
  <si>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</si>
  <si>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</si>
  <si>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</si>
  <si>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</si>
  <si>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</si>
  <si>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</si>
  <si>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</si>
  <si>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</si>
  <si>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</si>
  <si>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</si>
  <si>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</si>
  <si>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</si>
  <si>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</si>
  <si>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</si>
  <si>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</si>
  <si>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</si>
  <si>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</si>
  <si>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</si>
  <si>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</si>
  <si>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</si>
  <si>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</si>
  <si>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</si>
  <si>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</si>
  <si>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</si>
  <si>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</si>
  <si>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</si>
  <si>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</si>
  <si>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</si>
  <si>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</si>
  <si>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</si>
  <si>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</si>
  <si>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</si>
  <si>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</si>
  <si>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</si>
  <si>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</si>
  <si>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</si>
  <si>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</si>
  <si>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</si>
  <si>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</si>
  <si>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</si>
  <si>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</si>
  <si>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</si>
  <si>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</si>
  <si>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</si>
  <si>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</si>
  <si>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</si>
  <si>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</si>
  <si>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</si>
  <si>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</si>
  <si>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</si>
  <si>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</si>
  <si>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</si>
  <si>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</si>
  <si>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</si>
  <si>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</si>
  <si>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</si>
  <si>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</si>
  <si>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</si>
  <si>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</si>
  <si>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</si>
  <si>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</si>
  <si>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</si>
  <si>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</si>
  <si>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</si>
  <si>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</si>
  <si>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</si>
  <si>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</si>
  <si>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</si>
  <si>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</si>
  <si>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</si>
  <si>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</si>
  <si>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</si>
  <si>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</si>
  <si>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</si>
  <si>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</si>
  <si>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</si>
  <si>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</si>
  <si>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</si>
  <si>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</si>
  <si>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</si>
  <si>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</si>
  <si>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</si>
  <si>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</si>
  <si>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</si>
  <si>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</si>
  <si>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</si>
  <si>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</si>
  <si>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</si>
  <si>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</si>
  <si>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</si>
  <si>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</si>
  <si>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</si>
  <si>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</si>
  <si>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</si>
  <si>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</si>
  <si>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</si>
  <si>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</si>
  <si>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</si>
  <si>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</si>
  <si>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</si>
  <si>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</si>
  <si>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</si>
  <si>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</si>
  <si>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</si>
  <si>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</si>
  <si>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</si>
  <si>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</si>
  <si>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</si>
  <si>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</si>
  <si>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</si>
  <si>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</si>
  <si>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</si>
  <si>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</si>
  <si>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</si>
  <si>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</si>
  <si>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</si>
  <si>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</si>
  <si>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</si>
  <si>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</si>
  <si>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</si>
  <si>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</si>
  <si>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</si>
  <si>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</si>
  <si>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</si>
  <si>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</si>
  <si>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</si>
  <si>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</si>
  <si>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</si>
  <si>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</si>
  <si>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</si>
  <si>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</si>
  <si>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</si>
  <si>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</si>
  <si>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</si>
  <si>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</si>
  <si>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</si>
  <si>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</si>
  <si>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</si>
  <si>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</si>
  <si>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</si>
  <si>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</si>
  <si>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</si>
  <si>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</si>
  <si>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</si>
  <si>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</si>
  <si>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</si>
  <si>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</si>
  <si>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</si>
  <si>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</si>
  <si>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</si>
  <si>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</si>
  <si>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</si>
  <si>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</si>
  <si>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</si>
  <si>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</si>
  <si>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</si>
  <si>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</si>
  <si>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</si>
  <si>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</si>
  <si>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</si>
  <si>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</si>
  <si>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</si>
  <si>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</si>
  <si>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</si>
  <si>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</si>
  <si>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</si>
  <si>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</si>
  <si>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</si>
  <si>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</si>
  <si>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</si>
  <si>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</si>
  <si>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</si>
  <si>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</si>
  <si>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</si>
  <si>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</si>
  <si>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</si>
  <si>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</si>
  <si>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</si>
  <si>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</si>
  <si>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</si>
  <si>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</si>
  <si>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</si>
  <si>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</si>
  <si>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</si>
  <si>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</si>
  <si>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</si>
  <si>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</si>
  <si>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</si>
  <si>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</si>
  <si>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</si>
  <si>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</si>
  <si>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</si>
  <si>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</si>
  <si>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</si>
  <si>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</si>
  <si>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</si>
  <si>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</si>
  <si>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</si>
  <si>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</si>
  <si>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</si>
  <si>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</si>
  <si>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</si>
  <si>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</si>
  <si>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</si>
  <si>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</si>
  <si>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</si>
  <si>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</si>
  <si>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</si>
  <si>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</si>
  <si>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</si>
  <si>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</si>
  <si>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</si>
  <si>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</si>
  <si>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</si>
  <si>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</si>
  <si>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</si>
  <si>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</si>
  <si>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</si>
  <si>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</si>
  <si>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</si>
  <si>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</si>
  <si>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</si>
  <si>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</si>
  <si>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</si>
  <si>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</si>
  <si>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</si>
  <si>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</si>
  <si>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</si>
  <si>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</si>
  <si>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</si>
  <si>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</si>
  <si>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</si>
  <si>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</si>
  <si>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</si>
  <si>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</si>
  <si>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</si>
  <si>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</si>
  <si>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</si>
  <si>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</si>
  <si>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</si>
  <si>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</si>
  <si>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</si>
  <si>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</si>
  <si>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</si>
  <si>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</si>
  <si>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</si>
  <si>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</si>
  <si>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</si>
  <si>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</si>
  <si>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</si>
  <si>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</si>
  <si>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</si>
  <si>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</si>
  <si>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</si>
  <si>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</si>
  <si>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</si>
  <si>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</si>
  <si>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</si>
  <si>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</si>
  <si>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</si>
  <si>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</si>
  <si>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</si>
  <si>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</si>
  <si>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</si>
  <si>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</si>
  <si>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</si>
  <si>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</si>
  <si>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</si>
  <si>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</si>
  <si>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</si>
  <si>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</si>
  <si>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</si>
  <si>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</si>
  <si>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</si>
  <si>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</si>
  <si>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</si>
  <si>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</si>
  <si>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</si>
  <si>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</si>
  <si>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</si>
  <si>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</si>
  <si>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</si>
  <si>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</si>
  <si>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</si>
  <si>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</si>
  <si>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</si>
  <si>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</si>
  <si>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</si>
  <si>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</si>
  <si>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</si>
  <si>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</si>
  <si>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</si>
  <si>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</si>
  <si>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</si>
  <si>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</si>
  <si>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</si>
  <si>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</si>
  <si>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</si>
  <si>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</si>
  <si>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</si>
  <si>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</si>
  <si>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</si>
  <si>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</si>
  <si>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</si>
  <si>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</si>
  <si>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</si>
  <si>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</si>
  <si>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</si>
  <si>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</si>
  <si>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</si>
  <si>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</si>
  <si>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</si>
  <si>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</si>
  <si>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</si>
  <si>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</si>
  <si>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</si>
  <si>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</si>
  <si>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</si>
  <si>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</si>
  <si>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</si>
  <si>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</si>
  <si>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</si>
  <si>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</si>
  <si>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</si>
  <si>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</si>
  <si>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</si>
  <si>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</si>
  <si>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</si>
  <si>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</si>
  <si>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</si>
  <si>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</si>
  <si>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</si>
  <si>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</si>
  <si>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</si>
  <si>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</si>
  <si>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</si>
  <si>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</si>
  <si>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</si>
  <si>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</si>
  <si>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</si>
  <si>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</si>
  <si>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</si>
  <si>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</si>
  <si>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</si>
  <si>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</si>
  <si>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</si>
  <si>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</si>
  <si>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</si>
  <si>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</si>
  <si>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</si>
  <si>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</si>
  <si>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</si>
  <si>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</si>
  <si>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</si>
  <si>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</si>
  <si>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</si>
  <si>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</si>
  <si>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</si>
  <si>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</si>
  <si>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</si>
  <si>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</si>
  <si>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</si>
  <si>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</si>
  <si>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</si>
  <si>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</si>
  <si>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</si>
  <si>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</si>
  <si>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</si>
  <si>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</si>
  <si>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</si>
  <si>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</si>
  <si>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</si>
  <si>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</si>
  <si>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</si>
  <si>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</si>
  <si>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</si>
  <si>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</si>
  <si>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</si>
  <si>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</si>
  <si>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</si>
  <si>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</si>
  <si>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</si>
  <si>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</si>
  <si>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</si>
  <si>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</si>
  <si>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</si>
  <si>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</si>
  <si>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</si>
  <si>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</si>
  <si>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</si>
  <si>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</si>
  <si>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</si>
  <si>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</si>
  <si>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</si>
  <si>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</si>
  <si>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</si>
  <si>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</si>
  <si>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</si>
  <si>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</si>
  <si>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</si>
  <si>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</si>
  <si>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</si>
  <si>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</si>
  <si>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</si>
  <si>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</si>
  <si>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</si>
  <si>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</si>
  <si>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</si>
  <si>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</si>
  <si>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</si>
  <si>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</si>
  <si>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</si>
  <si>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</si>
  <si>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</si>
  <si>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</si>
  <si>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</si>
  <si>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</si>
  <si>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</si>
  <si>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</si>
  <si>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</si>
  <si>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</si>
  <si>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</si>
  <si>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</si>
  <si>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</si>
  <si>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</si>
  <si>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</si>
  <si>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</si>
  <si>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</si>
  <si>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</si>
  <si>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</si>
  <si>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</si>
  <si>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</si>
  <si>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</si>
  <si>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</si>
  <si>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</si>
  <si>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</si>
  <si>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</si>
  <si>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</si>
  <si>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</si>
  <si>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</si>
  <si>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</si>
  <si>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</si>
  <si>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</si>
  <si>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</si>
  <si>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</si>
  <si>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</si>
  <si>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</si>
  <si>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</si>
  <si>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</si>
  <si>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</si>
  <si>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</si>
  <si>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</si>
  <si>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</si>
  <si>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</si>
  <si>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</si>
  <si>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</si>
  <si>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</si>
  <si>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</si>
  <si>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</si>
  <si>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</si>
  <si>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</si>
  <si>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</si>
  <si>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</si>
  <si>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</si>
  <si>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</si>
  <si>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</si>
  <si>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</si>
  <si>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</si>
  <si>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</si>
  <si>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</si>
  <si>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</si>
  <si>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</si>
  <si>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</si>
  <si>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</si>
  <si>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</si>
  <si>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</si>
  <si>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</si>
  <si>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</si>
  <si>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</si>
  <si>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</si>
  <si>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</si>
  <si>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</si>
  <si>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</si>
  <si>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</si>
  <si>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</si>
  <si>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</si>
  <si>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</si>
  <si>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</si>
  <si>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</si>
  <si>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</si>
  <si>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</si>
  <si>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</si>
  <si>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</si>
  <si>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</si>
  <si>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</si>
  <si>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</si>
  <si>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</si>
  <si>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</si>
  <si>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</si>
  <si>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</si>
  <si>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</si>
  <si>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</si>
  <si>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</si>
  <si>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</si>
  <si>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</si>
  <si>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</si>
  <si>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</si>
  <si>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</si>
  <si>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</si>
  <si>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</si>
  <si>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</si>
  <si>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</si>
  <si>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</si>
  <si>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</si>
  <si>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</si>
  <si>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</si>
  <si>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</si>
  <si>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</si>
  <si>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</si>
  <si>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</si>
  <si>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</si>
  <si>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</si>
  <si>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</si>
  <si>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</si>
  <si>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</si>
  <si>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</si>
  <si>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</si>
  <si>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</si>
  <si>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</si>
  <si>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</si>
  <si>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</si>
  <si>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</si>
  <si>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</si>
  <si>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</si>
  <si>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</si>
  <si>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</si>
  <si>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</si>
  <si>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</si>
  <si>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</si>
  <si>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</si>
  <si>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</si>
  <si>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</si>
  <si>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</si>
  <si>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</si>
  <si>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</si>
  <si>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</si>
  <si>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</si>
  <si>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</si>
  <si>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</si>
  <si>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</si>
  <si>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</si>
  <si>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</si>
  <si>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</si>
  <si>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</si>
  <si>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</si>
  <si>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</si>
  <si>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</si>
  <si>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</si>
  <si>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</si>
  <si>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</si>
  <si>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</si>
  <si>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</si>
  <si>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</si>
  <si>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</si>
  <si>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</si>
  <si>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</si>
  <si>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</si>
  <si>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</si>
  <si>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</si>
  <si>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</si>
  <si>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</si>
  <si>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</si>
  <si>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</si>
  <si>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</si>
  <si>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</si>
  <si>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</si>
  <si>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</si>
  <si>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</si>
  <si>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</si>
  <si>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</si>
  <si>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</si>
  <si>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</si>
  <si>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</si>
  <si>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</si>
  <si>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</si>
  <si>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</si>
  <si>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</si>
  <si>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</si>
  <si>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</si>
  <si>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</si>
  <si>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</si>
  <si>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</si>
  <si>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</si>
  <si>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</si>
  <si>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</si>
  <si>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</si>
  <si>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</si>
  <si>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</si>
  <si>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</si>
  <si>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</si>
  <si>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</si>
  <si>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</si>
  <si>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</si>
  <si>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</si>
  <si>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</si>
  <si>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</si>
  <si>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</si>
  <si>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</si>
  <si>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</si>
  <si>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</si>
  <si>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</si>
  <si>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</si>
  <si>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</si>
  <si>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</si>
  <si>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</si>
  <si>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</si>
  <si>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</si>
  <si>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</si>
  <si>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</si>
  <si>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</si>
  <si>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</si>
  <si>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</si>
  <si>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</si>
  <si>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</si>
  <si>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</si>
  <si>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</si>
  <si>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</si>
  <si>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</si>
  <si>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</si>
  <si>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</si>
  <si>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</si>
  <si>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</si>
  <si>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</si>
  <si>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</si>
  <si>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</si>
  <si>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</si>
  <si>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</si>
  <si>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</si>
  <si>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</si>
  <si>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</si>
  <si>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</si>
  <si>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</si>
  <si>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</si>
  <si>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</si>
  <si>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</si>
  <si>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</si>
  <si>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</si>
  <si>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</si>
  <si>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</si>
  <si>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</si>
  <si>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</si>
  <si>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</si>
  <si>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</si>
  <si>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</si>
  <si>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</si>
  <si>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</si>
  <si>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</si>
  <si>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</si>
  <si>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</si>
  <si>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</si>
  <si>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</si>
  <si>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</si>
  <si>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</si>
  <si>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</si>
  <si>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</si>
  <si>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</si>
  <si>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</si>
  <si>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</si>
  <si>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</si>
  <si>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</si>
  <si>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</si>
  <si>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</si>
  <si>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</si>
  <si>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</si>
  <si>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</si>
  <si>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</si>
  <si>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</si>
  <si>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</si>
  <si>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</si>
  <si>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</si>
  <si>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</si>
  <si>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</si>
  <si>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</si>
  <si>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</si>
  <si>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</si>
  <si>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</si>
  <si>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</si>
  <si>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</si>
  <si>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</si>
  <si>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</si>
  <si>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</si>
  <si>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</si>
  <si>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</si>
  <si>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</si>
  <si>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</si>
  <si>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</si>
  <si>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</si>
  <si>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</si>
  <si>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</si>
  <si>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</si>
  <si>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</si>
  <si>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</si>
  <si>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</si>
  <si>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</si>
  <si>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</si>
  <si>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</si>
  <si>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</si>
  <si>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</si>
  <si>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</si>
  <si>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</si>
  <si>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</si>
  <si>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</si>
  <si>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</si>
  <si>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</si>
  <si>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</si>
  <si>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</si>
  <si>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</si>
  <si>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</si>
  <si>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</si>
  <si>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</si>
  <si>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</si>
  <si>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</si>
  <si>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</si>
  <si>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</si>
  <si>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</si>
  <si>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</si>
  <si>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</si>
  <si>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</si>
  <si>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</si>
  <si>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</si>
  <si>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</si>
  <si>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</si>
  <si>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</si>
  <si>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</si>
  <si>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</si>
  <si>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</si>
  <si>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</si>
  <si>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</si>
  <si>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</si>
  <si>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</si>
  <si>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</si>
  <si>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</si>
  <si>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</si>
  <si>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</si>
  <si>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</si>
  <si>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</si>
  <si>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</si>
  <si>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</si>
  <si>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</si>
  <si>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</si>
  <si>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</si>
  <si>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</si>
  <si>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</si>
  <si>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</si>
  <si>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</si>
  <si>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</si>
  <si>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</si>
  <si>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</si>
  <si>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</si>
  <si>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</si>
  <si>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</si>
  <si>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</si>
  <si>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</si>
  <si>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</si>
  <si>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</si>
  <si>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</si>
  <si>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</si>
  <si>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</si>
  <si>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</si>
  <si>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</si>
  <si>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</si>
  <si>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</si>
  <si>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</si>
  <si>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</si>
  <si>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</si>
  <si>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</si>
  <si>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</si>
  <si>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</si>
  <si>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</si>
  <si>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</si>
  <si>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</si>
  <si>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</si>
  <si>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</si>
  <si>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</si>
  <si>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</si>
  <si>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</si>
  <si>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</si>
  <si>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</si>
  <si>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</si>
  <si>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</si>
  <si>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</si>
  <si>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</si>
  <si>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</si>
  <si>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</si>
  <si>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</si>
  <si>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</si>
  <si>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</si>
  <si>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</si>
  <si>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</si>
  <si>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</si>
  <si>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</si>
  <si>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</si>
  <si>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</si>
  <si>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</si>
  <si>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</si>
  <si>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</si>
  <si>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</si>
  <si>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</si>
  <si>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</si>
  <si>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</si>
  <si>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</si>
  <si>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</si>
  <si>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</si>
  <si>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</si>
  <si>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</si>
  <si>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</si>
  <si>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</si>
  <si>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</si>
  <si>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</si>
  <si>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</si>
  <si>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</si>
  <si>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</si>
  <si>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</si>
  <si>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</si>
  <si>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</si>
  <si>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</si>
  <si>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</si>
  <si>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</si>
  <si>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</si>
  <si>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</si>
  <si>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</si>
  <si>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</si>
  <si>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</si>
  <si>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</si>
  <si>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</si>
  <si>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</si>
  <si>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</si>
  <si>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</si>
  <si>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</si>
  <si>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</si>
  <si>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</si>
  <si>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</si>
  <si>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</si>
  <si>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</si>
  <si>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</si>
  <si>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</si>
  <si>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</si>
  <si>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</si>
  <si>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</si>
  <si>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</si>
  <si>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</si>
  <si>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</si>
  <si>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</si>
  <si>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</si>
  <si>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</si>
  <si>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</si>
  <si>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</si>
  <si>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</si>
  <si>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</si>
  <si>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</si>
  <si>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</si>
  <si>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</si>
  <si>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</si>
  <si>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</si>
  <si>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</si>
  <si>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</si>
  <si>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</si>
  <si>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</si>
  <si>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</si>
  <si>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</si>
  <si>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</si>
  <si>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</si>
  <si>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</si>
  <si>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</si>
  <si>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</si>
  <si>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</si>
  <si>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</si>
  <si>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</si>
  <si>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</si>
  <si>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</si>
  <si>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</si>
  <si>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</si>
  <si>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</si>
  <si>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</si>
  <si>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</si>
  <si>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</si>
  <si>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</si>
  <si>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</si>
  <si>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</si>
  <si>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</si>
  <si>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</si>
  <si>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</si>
  <si>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</si>
  <si>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</si>
  <si>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</si>
  <si>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</si>
  <si>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</si>
  <si>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</si>
  <si>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</si>
  <si>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</si>
  <si>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</si>
  <si>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</si>
  <si>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</si>
  <si>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</si>
  <si>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</si>
  <si>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</si>
  <si>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</si>
  <si>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</si>
  <si>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</si>
  <si>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</si>
  <si>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</si>
  <si>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</si>
  <si>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</si>
  <si>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</si>
  <si>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</si>
  <si>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</si>
  <si>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</si>
  <si>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</si>
  <si>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</si>
  <si>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</si>
  <si>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</si>
  <si>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</si>
  <si>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</si>
  <si>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</si>
  <si>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</si>
  <si>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</si>
  <si>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</si>
  <si>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</si>
  <si>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</si>
  <si>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</si>
  <si>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</si>
  <si>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</si>
  <si>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</si>
  <si>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</si>
  <si>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</si>
  <si>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</si>
  <si>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</si>
  <si>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</si>
  <si>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</si>
  <si>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</si>
  <si>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</si>
  <si>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</si>
  <si>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</si>
  <si>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</si>
  <si>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</si>
  <si>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</si>
  <si>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</si>
  <si>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</si>
  <si>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</si>
  <si>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</si>
  <si>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</si>
  <si>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</si>
  <si>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</si>
  <si>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</si>
  <si>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</si>
  <si>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</si>
  <si>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</si>
  <si>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</si>
  <si>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</si>
  <si>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</si>
  <si>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</si>
  <si>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</si>
  <si>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</si>
  <si>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</si>
  <si>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</si>
  <si>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</si>
  <si>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</si>
  <si>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</si>
  <si>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</si>
  <si>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</si>
  <si>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</si>
  <si>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</si>
  <si>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</si>
  <si>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</si>
  <si>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</si>
  <si>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</si>
  <si>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</si>
  <si>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</si>
  <si>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</si>
  <si>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</si>
  <si>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</si>
  <si>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</si>
  <si>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</si>
  <si>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</si>
  <si>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</si>
  <si>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</si>
  <si>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</si>
  <si>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</si>
  <si>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</si>
  <si>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</si>
  <si>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</si>
  <si>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</si>
  <si>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</si>
  <si>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</si>
  <si>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</si>
  <si>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</si>
  <si>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</si>
  <si>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</si>
  <si>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</si>
  <si>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</si>
  <si>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</si>
  <si>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</si>
  <si>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</si>
  <si>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</si>
  <si>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</si>
  <si>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</si>
  <si>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</si>
  <si>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</si>
  <si>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</si>
  <si>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</si>
  <si>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</si>
  <si>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</si>
  <si>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</si>
  <si>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</si>
  <si>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</si>
  <si>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</si>
  <si>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</si>
  <si>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</si>
  <si>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</si>
  <si>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</si>
  <si>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</si>
  <si>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</si>
  <si>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</si>
  <si>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</si>
  <si>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</si>
  <si>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</si>
  <si>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</si>
  <si>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</si>
  <si>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</si>
  <si>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</si>
  <si>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</si>
  <si>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</si>
  <si>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</si>
  <si>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</si>
  <si>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</si>
  <si>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</si>
  <si>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</si>
  <si>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</si>
  <si>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</si>
  <si>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</si>
  <si>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</si>
  <si>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</si>
  <si>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</si>
  <si>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</si>
  <si>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</si>
  <si>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</si>
  <si>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</si>
  <si>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</si>
  <si>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</si>
  <si>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</si>
  <si>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</si>
  <si>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</si>
  <si>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</si>
  <si>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</si>
  <si>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</si>
  <si>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</si>
  <si>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</si>
  <si>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</si>
  <si>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</si>
  <si>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</si>
  <si>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</si>
  <si>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</si>
  <si>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</si>
  <si>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</si>
  <si>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</si>
  <si>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</si>
  <si>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</si>
  <si>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</si>
  <si>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</si>
  <si>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</si>
  <si>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</si>
  <si>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</si>
  <si>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</si>
  <si>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</si>
  <si>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</si>
  <si>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</si>
  <si>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</si>
  <si>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</si>
  <si>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</si>
  <si>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</si>
  <si>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</si>
  <si>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</si>
  <si>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</si>
  <si>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</si>
  <si>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</si>
  <si>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</si>
  <si>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</si>
  <si>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</si>
  <si>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</si>
  <si>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</si>
  <si>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</si>
  <si>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</si>
  <si>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</si>
  <si>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</si>
  <si>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</si>
  <si>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</si>
  <si>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</si>
  <si>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</si>
  <si>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</si>
  <si>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</si>
  <si>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</si>
  <si>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</si>
  <si>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</si>
  <si>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</si>
  <si>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</si>
  <si>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</si>
  <si>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</si>
  <si>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</si>
  <si>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</si>
  <si>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</si>
  <si>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</si>
  <si>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</si>
  <si>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</si>
  <si>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</si>
  <si>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</si>
  <si>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</si>
  <si>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</si>
  <si>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</si>
  <si>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</si>
  <si>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</si>
  <si>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</si>
  <si>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</si>
  <si>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</si>
  <si>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</si>
  <si>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</si>
  <si>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</si>
  <si>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</si>
  <si>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</si>
  <si>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</si>
  <si>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</si>
  <si>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</si>
  <si>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</si>
  <si>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</si>
  <si>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</si>
  <si>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</si>
  <si>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</si>
  <si>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</si>
  <si>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</si>
  <si>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</si>
  <si>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</si>
  <si>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</si>
  <si>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</si>
  <si>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</si>
  <si>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</si>
  <si>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</si>
  <si>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</si>
  <si>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</si>
  <si>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</si>
  <si>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</si>
  <si>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</si>
  <si>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</si>
  <si>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</si>
  <si>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</si>
  <si>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</si>
  <si>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</si>
  <si>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</si>
  <si>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</si>
  <si>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</si>
  <si>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</si>
  <si>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</si>
  <si>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</si>
  <si>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</si>
  <si>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</si>
  <si>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</si>
  <si>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</si>
  <si>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</si>
  <si>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</si>
  <si>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</si>
  <si>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</si>
  <si>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</si>
  <si>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</si>
  <si>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</si>
  <si>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</si>
  <si>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</si>
  <si>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</si>
  <si>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</si>
  <si>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</si>
  <si>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</si>
  <si>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</si>
  <si>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</si>
  <si>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</si>
  <si>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</si>
  <si>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</si>
  <si>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</si>
  <si>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</si>
  <si>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</si>
  <si>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</si>
  <si>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</si>
  <si>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</si>
  <si>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</si>
  <si>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</si>
  <si>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</si>
  <si>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</si>
  <si>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</si>
  <si>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</si>
  <si>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</si>
  <si>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</si>
  <si>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</si>
  <si>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</si>
  <si>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</si>
  <si>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</si>
  <si>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</si>
  <si>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</si>
  <si>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</si>
  <si>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</si>
  <si>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</si>
  <si>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</si>
  <si>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</si>
  <si>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</si>
  <si>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</si>
  <si>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</si>
  <si>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</si>
  <si>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</si>
  <si>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</si>
  <si>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</si>
  <si>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</si>
  <si>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</si>
  <si>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</si>
  <si>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</si>
  <si>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</si>
  <si>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</si>
  <si>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</si>
  <si>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</si>
  <si>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</si>
  <si>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</si>
  <si>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</si>
  <si>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</si>
  <si>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</si>
  <si>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</si>
  <si>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</si>
  <si>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</si>
  <si>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</si>
  <si>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</si>
  <si>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</si>
  <si>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</si>
  <si>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</si>
  <si>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</si>
  <si>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</si>
  <si>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</si>
  <si>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</si>
  <si>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</si>
  <si>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</si>
  <si>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</si>
  <si>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</si>
  <si>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</si>
  <si>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</si>
  <si>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</si>
  <si>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</si>
  <si>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</si>
  <si>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</si>
  <si>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</si>
  <si>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</si>
  <si>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</si>
  <si>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</si>
  <si>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</si>
  <si>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</si>
  <si>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</si>
  <si>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</si>
  <si>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</si>
  <si>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</si>
  <si>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</si>
  <si>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</si>
  <si>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</si>
  <si>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</si>
  <si>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</si>
  <si>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</si>
  <si>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</si>
  <si>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</si>
  <si>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</si>
  <si>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</si>
  <si>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</si>
  <si>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</si>
  <si>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</si>
  <si>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</si>
  <si>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</si>
  <si>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</si>
  <si>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</si>
  <si>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</si>
  <si>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</si>
  <si>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</si>
  <si>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</si>
  <si>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</si>
  <si>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</si>
  <si>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</si>
  <si>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</si>
  <si>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</si>
  <si>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</si>
  <si>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</si>
  <si>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</si>
  <si>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</si>
  <si>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</si>
  <si>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</si>
  <si>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</si>
  <si>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</si>
  <si>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</si>
  <si>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</si>
  <si>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</si>
  <si>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</si>
  <si>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</si>
  <si>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</si>
  <si>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</si>
  <si>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</si>
  <si>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</si>
  <si>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</si>
  <si>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</si>
  <si>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</si>
  <si>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</si>
  <si>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</si>
  <si>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</si>
  <si>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</si>
  <si>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</si>
  <si>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</si>
  <si>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</si>
  <si>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</si>
  <si>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</si>
  <si>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</si>
  <si>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</si>
  <si>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</si>
  <si>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</si>
  <si>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</si>
  <si>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</si>
  <si>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</si>
  <si>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</si>
  <si>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</si>
  <si>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</si>
  <si>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</si>
  <si>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</si>
  <si>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</si>
  <si>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</si>
  <si>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</si>
  <si>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</si>
  <si>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</si>
  <si>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</si>
  <si>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</si>
  <si>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</si>
  <si>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</si>
  <si>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</si>
  <si>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</si>
  <si>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</si>
  <si>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</si>
  <si>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</si>
  <si>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</si>
  <si>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</si>
  <si>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</si>
  <si>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</si>
  <si>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</si>
  <si>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</si>
  <si>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</si>
  <si>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</si>
  <si>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</si>
  <si>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</si>
  <si>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</si>
  <si>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</si>
  <si>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</si>
  <si>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</si>
  <si>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</si>
  <si>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</si>
  <si>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</si>
  <si>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</si>
  <si>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</si>
  <si>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</si>
  <si>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</si>
  <si>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</si>
  <si>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</si>
  <si>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</si>
  <si>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</si>
  <si>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</si>
  <si>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</si>
  <si>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</si>
  <si>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</si>
  <si>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</si>
  <si>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</si>
  <si>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</si>
  <si>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</si>
  <si>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</si>
  <si>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</si>
  <si>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</si>
  <si>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</si>
  <si>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</si>
  <si>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</si>
  <si>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</si>
  <si>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</si>
  <si>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</si>
  <si>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</si>
  <si>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</si>
  <si>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</si>
  <si>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</si>
  <si>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</si>
  <si>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</si>
  <si>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</si>
  <si>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</si>
  <si>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</si>
  <si>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</si>
  <si>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</si>
  <si>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</si>
  <si>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</si>
  <si>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</si>
  <si>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</si>
  <si>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</si>
  <si>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</si>
  <si>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</si>
  <si>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</si>
  <si>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</si>
  <si>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</si>
  <si>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</si>
  <si>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</si>
  <si>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</si>
  <si>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</si>
  <si>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</si>
  <si>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</si>
  <si>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</si>
  <si>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</si>
  <si>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</si>
  <si>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</si>
  <si>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</si>
  <si>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</si>
  <si>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</si>
  <si>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</si>
  <si>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</si>
  <si>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</si>
  <si>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</si>
  <si>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</si>
  <si>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</si>
  <si>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</si>
  <si>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</si>
  <si>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</si>
  <si>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</si>
  <si>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</si>
  <si>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</si>
  <si>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</si>
  <si>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</si>
  <si>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</si>
  <si>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</si>
  <si>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</si>
  <si>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</si>
  <si>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</si>
  <si>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</si>
  <si>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</si>
  <si>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</si>
  <si>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</si>
  <si>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</si>
  <si>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</si>
  <si>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</si>
  <si>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</si>
  <si>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</si>
  <si>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</si>
  <si>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</si>
  <si>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</si>
  <si>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</si>
  <si>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</si>
  <si>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</si>
  <si>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</si>
  <si>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</si>
  <si>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</si>
  <si>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</si>
  <si>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</si>
  <si>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</si>
  <si>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</si>
  <si>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</si>
  <si>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</si>
  <si>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</si>
  <si>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</si>
  <si>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</si>
  <si>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</si>
  <si>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</si>
  <si>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</si>
  <si>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</si>
  <si>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</si>
  <si>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</si>
  <si>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</si>
  <si>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</si>
  <si>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</si>
  <si>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</si>
  <si>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</si>
  <si>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</si>
  <si>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</si>
  <si>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</si>
  <si>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</si>
  <si>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</si>
  <si>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</si>
  <si>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</si>
  <si>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</si>
  <si>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</si>
  <si>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</si>
  <si>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</si>
  <si>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</si>
  <si>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</si>
  <si>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</si>
  <si>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</si>
  <si>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</si>
  <si>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</si>
  <si>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</si>
  <si>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</si>
  <si>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</si>
  <si>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</si>
  <si>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</si>
  <si>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</si>
  <si>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</si>
  <si>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</si>
  <si>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</si>
  <si>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</si>
  <si>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</si>
  <si>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</si>
  <si>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</si>
  <si>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</si>
  <si>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</si>
  <si>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</si>
  <si>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</si>
  <si>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</si>
  <si>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</si>
  <si>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</si>
  <si>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</si>
  <si>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</si>
  <si>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</si>
  <si>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</si>
  <si>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</si>
  <si>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</si>
  <si>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</si>
  <si>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</si>
  <si>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</si>
  <si>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</si>
  <si>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</si>
  <si>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</si>
  <si>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</si>
  <si>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</si>
  <si>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</si>
  <si>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</si>
  <si>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</si>
  <si>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</si>
  <si>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</si>
  <si>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</si>
  <si>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</si>
  <si>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</si>
  <si>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</si>
  <si>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</si>
  <si>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</si>
  <si>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</si>
  <si>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</si>
  <si>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</si>
  <si>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</si>
  <si>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</si>
  <si>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</si>
  <si>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</si>
  <si>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</si>
  <si>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</si>
  <si>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</si>
  <si>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</si>
  <si>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</si>
  <si>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</si>
  <si>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</si>
  <si>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</si>
  <si>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</si>
  <si>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</si>
  <si>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</si>
  <si>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</si>
  <si>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</si>
  <si>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</si>
  <si>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</si>
  <si>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</si>
  <si>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</si>
  <si>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</si>
  <si>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</si>
  <si>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</si>
  <si>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</si>
  <si>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</si>
  <si>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</si>
  <si>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</si>
  <si>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</si>
  <si>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</si>
  <si>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</si>
  <si>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</si>
  <si>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</si>
  <si>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</si>
  <si>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</si>
  <si>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</si>
  <si>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</si>
  <si>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</si>
  <si>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</si>
  <si>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</si>
  <si>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</si>
  <si>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</si>
  <si>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</si>
  <si>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</si>
  <si>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</si>
  <si>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</si>
  <si>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</si>
  <si>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</si>
  <si>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</si>
  <si>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</si>
  <si>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</si>
  <si>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</si>
  <si>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</si>
  <si>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</si>
  <si>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</si>
  <si>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</si>
  <si>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</si>
  <si>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</si>
  <si>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</si>
  <si>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</si>
  <si>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</si>
  <si>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</si>
  <si>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</si>
  <si>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</si>
  <si>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</si>
  <si>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</si>
  <si>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</si>
  <si>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</si>
  <si>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</si>
  <si>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</si>
  <si>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</si>
  <si>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</si>
  <si>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</si>
  <si>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</si>
  <si>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</si>
  <si>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</si>
  <si>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</si>
  <si>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</si>
  <si>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</si>
  <si>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</si>
  <si>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</si>
  <si>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</si>
  <si>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</si>
  <si>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</si>
  <si>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</si>
  <si>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</si>
  <si>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</si>
  <si>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</si>
  <si>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</si>
  <si>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</si>
  <si>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</si>
  <si>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</si>
  <si>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</si>
  <si>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</si>
  <si>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</si>
  <si>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</si>
  <si>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</si>
  <si>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</si>
  <si>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</si>
  <si>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</si>
  <si>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</si>
  <si>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</si>
  <si>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</si>
  <si>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</si>
  <si>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</si>
  <si>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</si>
  <si>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</si>
  <si>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</si>
  <si>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</si>
  <si>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</si>
  <si>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</si>
  <si>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</si>
  <si>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</si>
  <si>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</si>
  <si>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</si>
  <si>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</si>
  <si>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</si>
  <si>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</si>
  <si>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</si>
  <si>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</si>
  <si>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</si>
  <si>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</si>
  <si>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</si>
  <si>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</si>
  <si>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</si>
  <si>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</si>
  <si>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</si>
  <si>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</si>
  <si>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</si>
  <si>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</si>
  <si>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</si>
  <si>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</si>
  <si>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</si>
  <si>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</si>
  <si>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</si>
  <si>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</si>
  <si>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</si>
  <si>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</si>
  <si>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</si>
  <si>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</si>
  <si>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</si>
  <si>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</si>
  <si>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</si>
  <si>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</si>
  <si>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</si>
  <si>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</si>
  <si>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</si>
  <si>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</si>
  <si>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</si>
  <si>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</si>
  <si>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</si>
  <si>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</si>
  <si>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</si>
  <si>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</si>
  <si>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</si>
  <si>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</si>
  <si>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</si>
  <si>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</si>
  <si>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</si>
  <si>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</si>
  <si>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</si>
  <si>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</si>
  <si>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</si>
  <si>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</si>
  <si>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</si>
  <si>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</si>
  <si>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</si>
  <si>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</si>
  <si>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</si>
  <si>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</si>
  <si>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</si>
  <si>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</si>
  <si>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</si>
  <si>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</si>
  <si>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</si>
  <si>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</si>
  <si>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</si>
  <si>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</si>
  <si>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</si>
  <si>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</si>
  <si>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</si>
  <si>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</si>
  <si>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</si>
  <si>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</si>
  <si>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</si>
  <si>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</si>
  <si>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</si>
  <si>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</si>
  <si>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</si>
  <si>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</si>
  <si>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</si>
  <si>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</si>
  <si>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</si>
  <si>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</si>
  <si>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</si>
  <si>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</si>
  <si>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</si>
  <si>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</si>
  <si>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</si>
  <si>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</si>
  <si>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</si>
  <si>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</si>
  <si>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</si>
  <si>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</si>
  <si>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</si>
  <si>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</si>
  <si>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</si>
  <si>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</si>
  <si>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</si>
  <si>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</si>
  <si>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</si>
  <si>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</si>
  <si>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</si>
  <si>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</si>
  <si>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</si>
  <si>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</si>
  <si>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</si>
  <si>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</si>
  <si>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</si>
  <si>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</si>
  <si>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</si>
  <si>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</si>
  <si>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</si>
  <si>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</si>
  <si>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</si>
  <si>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</si>
  <si>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</si>
  <si>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</si>
  <si>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</si>
  <si>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</si>
  <si>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</si>
  <si>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</si>
  <si>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</si>
  <si>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</si>
  <si>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</si>
  <si>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</si>
  <si>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</si>
  <si>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</si>
  <si>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</si>
  <si>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</si>
  <si>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</si>
  <si>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</si>
  <si>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</si>
  <si>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</si>
  <si>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</si>
  <si>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</si>
  <si>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</si>
  <si>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</si>
  <si>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</si>
  <si>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</si>
  <si>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</si>
  <si>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</si>
  <si>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</si>
  <si>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</si>
  <si>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</si>
  <si>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</si>
  <si>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</si>
  <si>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</si>
  <si>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</si>
  <si>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</si>
  <si>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</si>
  <si>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</si>
  <si>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</si>
  <si>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</si>
  <si>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</si>
  <si>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</si>
  <si>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</si>
  <si>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</si>
  <si>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</si>
  <si>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</si>
  <si>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</si>
  <si>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</si>
  <si>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</si>
  <si>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</si>
  <si>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</si>
  <si>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</si>
  <si>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</si>
  <si>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</si>
  <si>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</si>
  <si>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</si>
  <si>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</si>
  <si>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</si>
  <si>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</si>
  <si>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</si>
  <si>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</si>
  <si>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</si>
  <si>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</si>
  <si>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</si>
  <si>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</si>
  <si>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</si>
  <si>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</si>
  <si>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</si>
  <si>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</si>
  <si>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</si>
  <si>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</si>
  <si>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</si>
  <si>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</si>
  <si>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</si>
  <si>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</si>
  <si>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</si>
  <si>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</si>
  <si>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</si>
  <si>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</si>
  <si>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</si>
  <si>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</si>
  <si>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</si>
  <si>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</si>
  <si>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</si>
  <si>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</si>
  <si>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</si>
  <si>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</si>
  <si>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</si>
  <si>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</si>
  <si>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</si>
  <si>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</si>
  <si>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</si>
  <si>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</si>
  <si>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</si>
  <si>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</si>
  <si>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</si>
  <si>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</si>
  <si>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</si>
  <si>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</si>
  <si>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</si>
  <si>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</si>
  <si>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</si>
  <si>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</si>
  <si>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</si>
  <si>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</si>
  <si>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</si>
  <si>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</si>
  <si>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</si>
  <si>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</si>
  <si>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</si>
  <si>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</si>
  <si>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</si>
  <si>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</si>
  <si>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</si>
  <si>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</si>
  <si>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</si>
  <si>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</si>
  <si>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</si>
  <si>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</si>
  <si>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</si>
  <si>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</si>
  <si>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</si>
  <si>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</si>
  <si>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</si>
  <si>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</si>
  <si>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</si>
  <si>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</si>
  <si>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</si>
  <si>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</si>
  <si>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</si>
  <si>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</si>
  <si>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</si>
  <si>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</si>
  <si>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</si>
  <si>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</si>
  <si>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</si>
  <si>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</si>
  <si>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</si>
  <si>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</si>
  <si>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</si>
  <si>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</si>
  <si>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</si>
  <si>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</si>
  <si>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</si>
  <si>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</si>
  <si>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</si>
  <si>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</si>
  <si>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</si>
  <si>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</si>
  <si>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</si>
  <si>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</si>
  <si>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</si>
  <si>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</si>
  <si>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</si>
  <si>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</si>
  <si>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</si>
  <si>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</si>
  <si>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</si>
  <si>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</si>
  <si>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</si>
  <si>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</si>
  <si>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</si>
  <si>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</si>
  <si>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</si>
  <si>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</si>
  <si>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</si>
  <si>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</si>
  <si>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</si>
  <si>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</si>
  <si>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</si>
  <si>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</si>
  <si>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</si>
  <si>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</si>
  <si>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</si>
  <si>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</si>
  <si>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</si>
  <si>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</si>
  <si>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</si>
  <si>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</si>
  <si>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</si>
  <si>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</si>
  <si>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</si>
  <si>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</si>
  <si>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</si>
  <si>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</si>
  <si>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</si>
  <si>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</si>
  <si>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</si>
  <si>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</si>
  <si>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</si>
  <si>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</si>
  <si>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</si>
  <si>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</si>
  <si>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</si>
  <si>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</si>
  <si>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</si>
  <si>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</si>
  <si>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</si>
  <si>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</si>
  <si>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</si>
  <si>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</si>
  <si>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</si>
  <si>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</si>
  <si>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</si>
  <si>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</si>
  <si>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</si>
  <si>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</si>
  <si>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</si>
  <si>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</si>
  <si>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</si>
  <si>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</si>
  <si>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</si>
  <si>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</si>
  <si>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</si>
  <si>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</si>
  <si>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</si>
  <si>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</si>
  <si>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</si>
  <si>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</si>
  <si>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</si>
  <si>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</si>
  <si>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</si>
  <si>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</si>
  <si>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</si>
  <si>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</si>
  <si>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</si>
  <si>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</si>
  <si>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</si>
  <si>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</si>
  <si>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</si>
  <si>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</si>
  <si>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</si>
  <si>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</si>
  <si>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</si>
  <si>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</si>
  <si>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</si>
  <si>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</si>
  <si>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</si>
  <si>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</si>
  <si>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</si>
  <si>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</si>
  <si>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</si>
  <si>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</si>
  <si>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</si>
  <si>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</si>
  <si>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</si>
  <si>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</si>
  <si>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</si>
  <si>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</si>
  <si>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</si>
  <si>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</si>
  <si>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</si>
  <si>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</si>
  <si>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</si>
  <si>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</si>
  <si>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</si>
  <si>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</si>
  <si>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</si>
  <si>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</si>
  <si>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</si>
  <si>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</si>
  <si>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</si>
  <si>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</si>
  <si>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</si>
  <si>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</si>
  <si>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</si>
  <si>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</si>
  <si>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</si>
  <si>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</si>
  <si>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</si>
  <si>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</si>
  <si>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</si>
  <si>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</si>
  <si>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</si>
  <si>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</si>
  <si>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</si>
  <si>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</si>
  <si>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</si>
  <si>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</si>
  <si>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</si>
  <si>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</si>
  <si>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</si>
  <si>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</si>
  <si>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</si>
  <si>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</si>
  <si>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</si>
  <si>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</si>
  <si>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</si>
  <si>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</si>
  <si>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</si>
  <si>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</si>
  <si>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</si>
  <si>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</si>
  <si>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</si>
  <si>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</si>
  <si>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</si>
  <si>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</si>
  <si>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</si>
  <si>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</si>
  <si>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</si>
  <si>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</si>
  <si>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</si>
  <si>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</si>
  <si>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</si>
  <si>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</si>
  <si>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</si>
  <si>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</si>
  <si>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</si>
  <si>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</si>
  <si>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</si>
  <si>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</si>
  <si>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</si>
  <si>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</si>
  <si>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</si>
  <si>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</si>
  <si>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</si>
  <si>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</si>
  <si>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</si>
  <si>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</si>
  <si>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</si>
  <si>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</si>
  <si>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</si>
  <si>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</si>
  <si>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</si>
  <si>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</si>
  <si>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</si>
  <si>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</si>
  <si>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</si>
  <si>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</si>
  <si>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</si>
  <si>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</si>
  <si>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</si>
  <si>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</si>
  <si>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</si>
  <si>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</si>
  <si>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</si>
  <si>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</si>
  <si>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</si>
  <si>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</si>
  <si>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</si>
  <si>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</si>
  <si>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</si>
  <si>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</si>
  <si>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</si>
  <si>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</si>
  <si>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</si>
  <si>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</si>
  <si>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</si>
  <si>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</si>
  <si>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</si>
  <si>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</si>
  <si>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</si>
  <si>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</si>
  <si>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</si>
  <si>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</si>
  <si>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</si>
  <si>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</si>
  <si>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</si>
  <si>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</si>
  <si>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</si>
  <si>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</si>
  <si>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</si>
  <si>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</si>
  <si>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</si>
  <si>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</si>
  <si>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</si>
  <si>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</si>
  <si>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</si>
  <si>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</si>
  <si>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</si>
  <si>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</si>
  <si>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</si>
  <si>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</si>
  <si>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</si>
  <si>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</si>
  <si>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</si>
  <si>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</si>
  <si>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</si>
  <si>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</si>
  <si>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</si>
  <si>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</si>
  <si>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</si>
  <si>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</si>
  <si>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</si>
  <si>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</si>
  <si>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</si>
  <si>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</si>
  <si>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</si>
  <si>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</si>
  <si>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</si>
  <si>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</si>
  <si>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</si>
  <si>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</si>
  <si>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</si>
  <si>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</si>
  <si>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</si>
  <si>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</si>
  <si>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</si>
  <si>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</si>
  <si>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</si>
  <si>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</si>
  <si>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</si>
  <si>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</si>
  <si>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</si>
  <si>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</si>
  <si>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</si>
  <si>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</si>
  <si>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</si>
  <si>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</si>
  <si>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</si>
  <si>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</si>
  <si>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</si>
  <si>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</si>
  <si>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</si>
  <si>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</si>
  <si>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</si>
  <si>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</si>
  <si>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</si>
  <si>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</si>
  <si>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</si>
  <si>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</si>
  <si>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</si>
  <si>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</si>
  <si>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</si>
  <si>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</si>
  <si>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</si>
  <si>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</si>
  <si>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</si>
  <si>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</si>
  <si>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</si>
  <si>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</si>
  <si>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</si>
  <si>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</si>
  <si>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</si>
  <si>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</si>
  <si>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</si>
  <si>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</si>
  <si>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</si>
  <si>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</si>
  <si>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</si>
  <si>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</si>
  <si>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</si>
  <si>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</si>
  <si>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</si>
  <si>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</si>
  <si>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</si>
  <si>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</si>
  <si>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</si>
  <si>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</si>
  <si>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</si>
  <si>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</si>
  <si>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</si>
  <si>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</si>
  <si>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</si>
  <si>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</si>
  <si>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</si>
  <si>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</si>
  <si>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</si>
  <si>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</si>
  <si>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</si>
  <si>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</si>
  <si>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</si>
  <si>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</si>
  <si>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</si>
  <si>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</si>
  <si>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</si>
  <si>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</si>
  <si>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</si>
  <si>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</si>
  <si>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</si>
  <si>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</si>
  <si>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</si>
  <si>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</si>
  <si>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</si>
  <si>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</si>
  <si>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</si>
  <si>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</si>
  <si>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</si>
  <si>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</si>
  <si>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</si>
  <si>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</si>
  <si>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</si>
  <si>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</si>
  <si>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</si>
  <si>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</si>
  <si>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</si>
  <si>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</si>
  <si>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</si>
  <si>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</si>
  <si>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</si>
  <si>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</si>
  <si>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</si>
  <si>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</si>
  <si>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</si>
  <si>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</si>
  <si>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</si>
  <si>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</si>
  <si>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</si>
  <si>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</si>
  <si>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</si>
  <si>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</si>
  <si>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</si>
  <si>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</si>
  <si>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</si>
  <si>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</si>
  <si>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</si>
  <si>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</si>
  <si>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</si>
  <si>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</si>
  <si>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</si>
  <si>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</si>
  <si>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</si>
  <si>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</si>
  <si>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</si>
  <si>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</si>
  <si>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</si>
  <si>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</si>
  <si>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</si>
  <si>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</si>
  <si>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</si>
  <si>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</si>
  <si>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</si>
  <si>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</si>
  <si>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</si>
  <si>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</si>
  <si>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</si>
  <si>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</si>
  <si>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</si>
  <si>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</si>
  <si>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</si>
  <si>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</si>
  <si>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</si>
  <si>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</si>
  <si>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</si>
  <si>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</si>
  <si>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</si>
  <si>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</si>
  <si>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</si>
  <si>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</si>
  <si>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</si>
  <si>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</si>
  <si>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</si>
  <si>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</si>
  <si>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</si>
  <si>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</si>
  <si>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</si>
  <si>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</si>
  <si>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</si>
  <si>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</si>
  <si>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</si>
  <si>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</si>
  <si>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</si>
  <si>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</si>
  <si>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</si>
  <si>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</si>
  <si>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</si>
  <si>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</si>
  <si>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</si>
  <si>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</si>
  <si>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</si>
  <si>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</si>
  <si>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</si>
  <si>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</si>
  <si>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</si>
  <si>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</si>
  <si>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</si>
  <si>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</si>
  <si>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</si>
  <si>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</si>
  <si>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</si>
  <si>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</si>
  <si>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</si>
  <si>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</si>
  <si>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</si>
  <si>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</si>
  <si>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</si>
  <si>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</si>
  <si>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</si>
  <si>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</si>
  <si>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</si>
  <si>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</si>
  <si>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</si>
  <si>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</si>
  <si>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</si>
  <si>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</si>
  <si>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</si>
  <si>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</si>
  <si>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</si>
  <si>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</si>
  <si>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</si>
  <si>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</si>
  <si>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</si>
  <si>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</si>
  <si>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</si>
  <si>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</si>
  <si>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</si>
  <si>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</si>
  <si>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</si>
  <si>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</si>
  <si>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</si>
  <si>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</si>
  <si>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</si>
  <si>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</si>
  <si>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</si>
  <si>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</si>
  <si>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</si>
  <si>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</si>
  <si>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</si>
  <si>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</si>
  <si>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</si>
  <si>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</si>
  <si>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</si>
  <si>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</si>
  <si>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</si>
  <si>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</si>
  <si>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</si>
  <si>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</si>
  <si>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</si>
  <si>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</si>
  <si>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</si>
  <si>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</si>
  <si>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</si>
  <si>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</si>
  <si>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</si>
  <si>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</si>
  <si>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</si>
  <si>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</si>
  <si>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</si>
  <si>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</si>
  <si>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</si>
  <si>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</si>
  <si>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</si>
  <si>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</si>
  <si>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</si>
  <si>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</si>
  <si>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</si>
  <si>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</si>
  <si>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</si>
  <si>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</si>
  <si>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</si>
  <si>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</si>
  <si>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</si>
  <si>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</si>
  <si>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</si>
  <si>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</si>
  <si>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</si>
  <si>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</si>
  <si>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</si>
  <si>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</si>
  <si>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</si>
  <si>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</si>
  <si>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</si>
  <si>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</si>
  <si>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</si>
  <si>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</si>
  <si>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</si>
  <si>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</si>
  <si>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</si>
  <si>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</si>
  <si>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</si>
  <si>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</si>
  <si>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</si>
  <si>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</si>
  <si>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</si>
  <si>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</si>
  <si>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</si>
  <si>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</si>
  <si>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</si>
  <si>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</si>
  <si>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</si>
  <si>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</si>
  <si>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</si>
  <si>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</si>
  <si>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</si>
  <si>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</si>
  <si>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</si>
  <si>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</si>
  <si>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</si>
  <si>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</si>
  <si>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</si>
  <si>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</si>
  <si>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</si>
  <si>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</si>
  <si>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</si>
  <si>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</si>
  <si>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</si>
  <si>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</si>
  <si>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</si>
  <si>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</si>
  <si>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</si>
  <si>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</si>
  <si>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</si>
  <si>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</si>
  <si>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</si>
  <si>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</si>
  <si>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</si>
  <si>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</si>
  <si>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</si>
  <si>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</si>
  <si>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</si>
  <si>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</si>
  <si>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</si>
  <si>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</si>
  <si>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</si>
  <si>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</si>
  <si>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</si>
  <si>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</si>
  <si>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</si>
  <si>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</si>
  <si>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</si>
  <si>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</si>
  <si>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</si>
  <si>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</si>
  <si>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</si>
  <si>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</si>
  <si>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</si>
  <si>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</si>
  <si>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</si>
  <si>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</si>
  <si>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</si>
  <si>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</si>
  <si>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</si>
  <si>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</si>
  <si>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</si>
  <si>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</si>
  <si>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</si>
  <si>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</si>
  <si>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</si>
  <si>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</si>
  <si>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</si>
  <si>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</si>
  <si>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</si>
  <si>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</si>
  <si>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</si>
  <si>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</si>
  <si>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</si>
  <si>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</si>
  <si>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</si>
  <si>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</si>
  <si>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</si>
  <si>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</si>
  <si>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</si>
  <si>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</si>
  <si>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</si>
  <si>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</si>
  <si>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</si>
  <si>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</si>
  <si>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</si>
  <si>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</si>
  <si>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</si>
  <si>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</si>
  <si>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</si>
  <si>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</si>
  <si>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</si>
  <si>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</si>
  <si>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</si>
  <si>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</si>
  <si>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</si>
  <si>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</si>
  <si>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</si>
  <si>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</si>
  <si>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</si>
  <si>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</si>
  <si>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</si>
  <si>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</si>
  <si>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</si>
  <si>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</si>
  <si>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</si>
  <si>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</si>
  <si>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</si>
  <si>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</si>
  <si>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</si>
  <si>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</si>
  <si>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</si>
  <si>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</si>
  <si>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</si>
  <si>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</si>
  <si>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</si>
  <si>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</si>
  <si>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</si>
  <si>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</si>
  <si>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</si>
  <si>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</si>
  <si>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</si>
  <si>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</si>
  <si>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</si>
  <si>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</si>
  <si>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</si>
  <si>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</si>
  <si>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</si>
  <si>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</si>
  <si>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</si>
  <si>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</si>
  <si>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</si>
  <si>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</si>
  <si>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</si>
  <si>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</si>
  <si>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</si>
  <si>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</si>
  <si>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</si>
  <si>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</si>
  <si>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</si>
  <si>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</si>
  <si>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</si>
  <si>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</si>
  <si>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</si>
  <si>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</si>
  <si>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</si>
  <si>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</si>
  <si>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</si>
  <si>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</si>
  <si>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</si>
  <si>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</si>
  <si>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</si>
  <si>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</si>
  <si>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</si>
  <si>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</si>
  <si>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</si>
  <si>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</si>
  <si>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</si>
  <si>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</si>
  <si>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</si>
  <si>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</si>
  <si>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</si>
  <si>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</si>
  <si>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</si>
  <si>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</si>
  <si>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</si>
  <si>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</si>
  <si>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</si>
  <si>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</si>
  <si>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</si>
  <si>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</si>
  <si>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</si>
  <si>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</si>
  <si>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</si>
  <si>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</si>
  <si>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</si>
  <si>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</si>
  <si>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</si>
  <si>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</si>
  <si>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</si>
  <si>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</si>
  <si>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</si>
  <si>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</si>
  <si>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</si>
  <si>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</si>
  <si>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</si>
  <si>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</si>
  <si>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</si>
  <si>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</si>
  <si>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</si>
  <si>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</si>
  <si>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</si>
  <si>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</si>
  <si>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</si>
  <si>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</si>
  <si>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</si>
  <si>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</si>
  <si>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</si>
  <si>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</si>
  <si>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</si>
  <si>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</si>
  <si>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</si>
  <si>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</si>
  <si>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</si>
  <si>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</si>
  <si>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</si>
  <si>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</si>
  <si>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</si>
  <si>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</si>
  <si>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</si>
  <si>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</si>
  <si>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</si>
  <si>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</si>
  <si>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</si>
  <si>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</si>
  <si>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</si>
  <si>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</si>
  <si>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</si>
  <si>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</si>
  <si>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</si>
  <si>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</si>
  <si>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</si>
  <si>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</si>
  <si>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</si>
  <si>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</si>
  <si>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</si>
  <si>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</si>
  <si>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</si>
  <si>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</si>
  <si>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</si>
  <si>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</si>
  <si>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</si>
  <si>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</si>
  <si>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</si>
  <si>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</si>
  <si>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</si>
  <si>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</si>
  <si>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</si>
  <si>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</si>
  <si>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</si>
  <si>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</si>
  <si>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</si>
  <si>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</si>
  <si>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</si>
  <si>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</si>
  <si>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</si>
  <si>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</si>
  <si>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</si>
  <si>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</si>
  <si>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</si>
  <si>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</si>
  <si>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</si>
  <si>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</si>
  <si>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</si>
  <si>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</si>
  <si>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</si>
  <si>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</si>
  <si>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</si>
  <si>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</si>
  <si>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</si>
  <si>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</si>
  <si>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</si>
  <si>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</si>
  <si>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</si>
  <si>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</si>
  <si>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</si>
  <si>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</si>
  <si>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</si>
  <si>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</si>
  <si>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</si>
  <si>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</si>
  <si>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</si>
  <si>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</si>
  <si>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</si>
  <si>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</si>
  <si>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</si>
  <si>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</si>
  <si>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</si>
  <si>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</si>
  <si>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</si>
  <si>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</si>
  <si>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</si>
  <si>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</si>
  <si>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</si>
  <si>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</si>
  <si>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</si>
  <si>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</si>
  <si>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</si>
  <si>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</si>
  <si>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</si>
  <si>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</si>
  <si>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</si>
  <si>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</si>
  <si>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</si>
  <si>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</si>
  <si>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</si>
  <si>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</si>
  <si>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</si>
  <si>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</si>
  <si>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</si>
  <si>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</si>
  <si>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</si>
  <si>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</si>
  <si>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</si>
  <si>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</si>
  <si>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</si>
  <si>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</si>
  <si>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</si>
  <si>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</si>
  <si>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</si>
  <si>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</si>
  <si>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</si>
  <si>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</si>
  <si>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</si>
  <si>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</si>
  <si>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</si>
  <si>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</si>
  <si>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</si>
  <si>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</si>
  <si>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</si>
  <si>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</si>
  <si>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</si>
  <si>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</si>
  <si>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</si>
  <si>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</si>
  <si>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</si>
  <si>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</si>
  <si>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</si>
  <si>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</si>
  <si>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</si>
  <si>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</si>
  <si>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</si>
  <si>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</si>
  <si>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</si>
  <si>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</si>
  <si>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</si>
  <si>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</si>
  <si>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</si>
  <si>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</si>
  <si>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</si>
  <si>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</si>
  <si>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</si>
  <si>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</si>
  <si>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</si>
  <si>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</si>
  <si>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</si>
  <si>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</si>
  <si>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</si>
  <si>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</si>
  <si>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</si>
  <si>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</si>
  <si>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</si>
  <si>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</si>
  <si>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</si>
  <si>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</si>
  <si>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</si>
  <si>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</si>
  <si>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</si>
  <si>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</si>
  <si>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</si>
  <si>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</si>
  <si>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</si>
  <si>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</si>
  <si>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</si>
  <si>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</si>
  <si>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</si>
  <si>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</si>
  <si>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</si>
  <si>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</si>
  <si>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</si>
  <si>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</si>
  <si>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</si>
  <si>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</si>
  <si>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</si>
  <si>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</si>
  <si>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</si>
  <si>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</si>
  <si>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</si>
  <si>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</si>
  <si>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</si>
  <si>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</si>
  <si>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</si>
  <si>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</si>
  <si>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</si>
  <si>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</si>
  <si>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</si>
  <si>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</si>
  <si>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</si>
  <si>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</si>
  <si>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</si>
  <si>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</si>
  <si>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</si>
  <si>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</si>
  <si>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</si>
  <si>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</si>
  <si>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</si>
  <si>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</si>
  <si>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</si>
  <si>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</si>
  <si>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</si>
  <si>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</si>
  <si>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</si>
  <si>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</si>
  <si>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</si>
  <si>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</si>
  <si>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</si>
  <si>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</si>
  <si>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</si>
  <si>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</si>
  <si>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</si>
  <si>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</si>
  <si>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</si>
  <si>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</si>
  <si>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</si>
  <si>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</si>
  <si>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</si>
  <si>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</si>
  <si>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</si>
  <si>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</si>
  <si>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</si>
  <si>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</si>
  <si>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</si>
  <si>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</si>
  <si>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</si>
  <si>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</si>
  <si>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</si>
  <si>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</si>
  <si>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</si>
  <si>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</si>
  <si>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</si>
  <si>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</si>
  <si>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</si>
  <si>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</si>
  <si>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</si>
  <si>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</si>
  <si>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</si>
  <si>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</si>
  <si>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</si>
  <si>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</si>
  <si>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</si>
  <si>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</si>
  <si>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</si>
  <si>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</si>
  <si>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</si>
  <si>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</si>
  <si>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</si>
  <si>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</si>
  <si>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</si>
  <si>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</si>
  <si>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</si>
  <si>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</si>
  <si>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</si>
  <si>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</si>
  <si>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</si>
  <si>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</si>
  <si>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</si>
  <si>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</si>
  <si>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</si>
  <si>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</si>
  <si>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</si>
  <si>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</si>
  <si>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</si>
  <si>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</si>
  <si>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</si>
  <si>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</si>
  <si>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</si>
  <si>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</si>
  <si>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</si>
  <si>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</si>
  <si>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</si>
  <si>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</si>
  <si>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</si>
  <si>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</si>
  <si>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</si>
  <si>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</si>
  <si>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</si>
  <si>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</si>
  <si>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</si>
  <si>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</si>
  <si>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</si>
  <si>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</si>
  <si>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</si>
  <si>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</si>
  <si>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</si>
  <si>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</si>
  <si>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</si>
  <si>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</si>
  <si>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</si>
  <si>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</si>
  <si>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</si>
  <si>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</si>
  <si>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</si>
  <si>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</si>
  <si>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</si>
  <si>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</si>
  <si>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</si>
  <si>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</si>
  <si>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</si>
  <si>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</si>
  <si>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</si>
  <si>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</si>
  <si>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</si>
  <si>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</si>
  <si>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</si>
  <si>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</si>
  <si>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</si>
  <si>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</si>
  <si>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</si>
  <si>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</si>
  <si>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</si>
  <si>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</si>
  <si>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</si>
  <si>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</si>
  <si>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</si>
  <si>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</si>
  <si>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</si>
  <si>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</si>
  <si>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</si>
  <si>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</si>
  <si>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</si>
  <si>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</si>
  <si>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</si>
  <si>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</si>
  <si>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</si>
  <si>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</si>
  <si>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</si>
  <si>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</si>
  <si>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</si>
  <si>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</si>
  <si>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</si>
  <si>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</si>
  <si>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</si>
  <si>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</si>
  <si>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</si>
  <si>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</si>
  <si>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</si>
  <si>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</si>
  <si>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</si>
  <si>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</si>
  <si>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</si>
  <si>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</si>
  <si>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</si>
  <si>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</si>
  <si>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</si>
  <si>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</si>
  <si>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</si>
  <si>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</si>
  <si>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</si>
  <si>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</si>
  <si>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</si>
  <si>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</si>
  <si>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</si>
  <si>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</si>
  <si>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</si>
  <si>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</si>
  <si>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</si>
  <si>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</si>
  <si>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</si>
  <si>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</si>
  <si>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</si>
  <si>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</si>
  <si>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</si>
  <si>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</si>
  <si>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</si>
  <si>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</si>
  <si>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</si>
  <si>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</si>
  <si>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</si>
  <si>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</si>
  <si>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</si>
  <si>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</si>
  <si>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</si>
  <si>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</si>
  <si>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</si>
  <si>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</si>
  <si>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</si>
  <si>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</si>
  <si>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</si>
  <si>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</si>
  <si>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</si>
  <si>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</si>
  <si>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</si>
  <si>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</si>
  <si>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</si>
  <si>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</si>
  <si>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</si>
  <si>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</si>
  <si>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</si>
  <si>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</si>
  <si>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</si>
  <si>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</si>
  <si>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</si>
  <si>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</si>
  <si>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</si>
  <si>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</si>
  <si>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</si>
  <si>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</si>
  <si>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</si>
  <si>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</si>
  <si>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</si>
  <si>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</si>
  <si>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</si>
  <si>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</si>
  <si>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</si>
  <si>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</si>
  <si>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</si>
  <si>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</si>
  <si>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</si>
  <si>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</si>
  <si>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</si>
  <si>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</si>
  <si>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</si>
  <si>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</si>
  <si>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</si>
  <si>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</si>
  <si>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</si>
  <si>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</si>
  <si>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</si>
  <si>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</si>
  <si>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</si>
  <si>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</si>
  <si>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</si>
  <si>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</si>
  <si>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</si>
  <si>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</si>
  <si>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</si>
  <si>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</si>
  <si>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</si>
  <si>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</si>
  <si>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</si>
  <si>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</si>
  <si>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</si>
  <si>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</si>
  <si>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</si>
  <si>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</si>
  <si>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</si>
  <si>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</si>
  <si>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</si>
  <si>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</si>
  <si>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</si>
  <si>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</si>
  <si>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</si>
  <si>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</si>
  <si>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</si>
  <si>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</si>
  <si>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</si>
  <si>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</si>
  <si>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</si>
  <si>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</si>
  <si>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</si>
  <si>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</si>
  <si>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</si>
  <si>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</si>
  <si>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</si>
  <si>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</si>
  <si>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</si>
  <si>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</si>
  <si>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</si>
  <si>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</si>
  <si>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</si>
  <si>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</si>
  <si>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</si>
  <si>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</si>
  <si>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</si>
  <si>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</si>
  <si>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</si>
  <si>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</si>
  <si>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</si>
  <si>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</si>
  <si>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</si>
  <si>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</si>
  <si>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</si>
  <si>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</si>
  <si>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</si>
  <si>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</si>
  <si>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</si>
  <si>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</si>
  <si>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</si>
  <si>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</si>
  <si>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</si>
  <si>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</si>
  <si>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</si>
  <si>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</si>
  <si>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</si>
  <si>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</si>
  <si>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</si>
  <si>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</si>
  <si>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</si>
  <si>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</si>
  <si>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</si>
  <si>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</si>
  <si>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</si>
  <si>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</si>
  <si>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</si>
  <si>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</si>
  <si>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</si>
  <si>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</si>
  <si>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</si>
  <si>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</si>
  <si>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</si>
  <si>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</si>
  <si>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</si>
  <si>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</si>
  <si>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</si>
  <si>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</si>
  <si>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</si>
  <si>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</si>
  <si>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</si>
  <si>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</si>
  <si>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</si>
  <si>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</si>
  <si>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</si>
  <si>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</si>
  <si>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</si>
  <si>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</si>
  <si>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</si>
  <si>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</si>
  <si>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</si>
  <si>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</si>
  <si>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</si>
  <si>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</si>
  <si>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</si>
  <si>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</si>
  <si>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</si>
  <si>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</si>
  <si>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</si>
  <si>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</si>
  <si>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</si>
  <si>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</si>
  <si>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</si>
  <si>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</si>
  <si>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</si>
  <si>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</si>
  <si>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</si>
  <si>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</si>
  <si>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</si>
  <si>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</si>
  <si>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</si>
  <si>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</si>
  <si>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</si>
  <si>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</si>
  <si>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</si>
  <si>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</si>
  <si>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</si>
  <si>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</si>
  <si>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</si>
  <si>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</si>
  <si>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</si>
  <si>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</si>
  <si>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</si>
  <si>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</si>
  <si>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</si>
  <si>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</si>
  <si>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</si>
  <si>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</si>
  <si>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</si>
  <si>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</si>
  <si>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</si>
  <si>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</si>
  <si>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</si>
  <si>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</si>
  <si>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</si>
  <si>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</si>
  <si>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</si>
  <si>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</si>
  <si>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</si>
  <si>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</si>
  <si>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</si>
  <si>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</si>
  <si>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</si>
  <si>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</si>
  <si>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</si>
  <si>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</si>
  <si>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</si>
  <si>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</si>
  <si>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</si>
  <si>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</si>
  <si>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</si>
  <si>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</si>
  <si>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</si>
  <si>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</si>
  <si>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</si>
  <si>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</si>
  <si>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</si>
  <si>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</si>
  <si>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</si>
  <si>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</si>
  <si>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</si>
  <si>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</si>
  <si>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</si>
  <si>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</si>
  <si>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</si>
  <si>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</si>
  <si>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</si>
  <si>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</si>
  <si>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</si>
  <si>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</si>
  <si>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</si>
  <si>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</si>
  <si>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</si>
  <si>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</si>
  <si>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</si>
  <si>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</si>
  <si>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</si>
  <si>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</si>
  <si>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</si>
  <si>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</si>
  <si>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</si>
  <si>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</si>
  <si>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</si>
  <si>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</si>
  <si>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</si>
  <si>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</si>
  <si>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</si>
  <si>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</si>
  <si>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</si>
  <si>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</si>
  <si>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</si>
  <si>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</si>
  <si>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</si>
  <si>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</si>
  <si>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</si>
  <si>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</si>
  <si>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</si>
  <si>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</si>
  <si>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</si>
  <si>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</si>
  <si>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</si>
  <si>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</si>
  <si>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</si>
  <si>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</si>
  <si>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</si>
  <si>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</si>
  <si>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</si>
  <si>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</si>
  <si>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</si>
  <si>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</si>
  <si>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</si>
  <si>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</si>
  <si>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</si>
  <si>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</si>
  <si>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</si>
  <si>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</si>
  <si>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</si>
  <si>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</si>
  <si>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</si>
  <si>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</si>
  <si>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</si>
  <si>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</si>
  <si>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</si>
  <si>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</si>
  <si>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</si>
  <si>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</si>
  <si>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</si>
  <si>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</si>
  <si>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</si>
  <si>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</si>
  <si>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</si>
  <si>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</si>
  <si>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</si>
  <si>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</si>
  <si>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</si>
  <si>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</si>
  <si>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</si>
  <si>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</si>
  <si>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</si>
  <si>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</si>
  <si>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</si>
  <si>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</si>
  <si>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</si>
  <si>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</si>
  <si>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</si>
  <si>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</si>
  <si>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</si>
  <si>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</si>
  <si>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</si>
  <si>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</si>
  <si>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</si>
  <si>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</si>
  <si>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</si>
  <si>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</si>
  <si>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</si>
  <si>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</si>
  <si>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</si>
  <si>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</si>
  <si>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</si>
  <si>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</si>
  <si>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</si>
  <si>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</si>
  <si>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</si>
  <si>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</si>
  <si>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</si>
  <si>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</si>
  <si>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</si>
  <si>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</si>
  <si>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</si>
  <si>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</si>
  <si>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</si>
  <si>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</si>
  <si>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</si>
  <si>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</si>
  <si>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</si>
  <si>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</si>
  <si>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</si>
  <si>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</si>
  <si>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</si>
  <si>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</si>
  <si>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</si>
  <si>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</si>
  <si>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</si>
  <si>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</si>
  <si>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</si>
  <si>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</si>
  <si>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</si>
  <si>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</si>
  <si>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</si>
  <si>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</si>
  <si>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</si>
  <si>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</si>
  <si>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</si>
  <si>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</si>
  <si>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</si>
  <si>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</si>
  <si>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</si>
  <si>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</si>
  <si>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</si>
  <si>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</si>
  <si>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</si>
  <si>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</si>
  <si>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</si>
  <si>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</si>
  <si>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</si>
  <si>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</si>
  <si>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</si>
  <si>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</si>
  <si>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</si>
  <si>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</si>
  <si>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</si>
  <si>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</si>
  <si>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</si>
  <si>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</si>
  <si>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</si>
  <si>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</si>
  <si>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</si>
  <si>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</si>
  <si>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</si>
  <si>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</si>
  <si>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</si>
  <si>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</si>
  <si>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</si>
  <si>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</si>
  <si>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</si>
  <si>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</si>
  <si>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</si>
  <si>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</si>
  <si>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</si>
  <si>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</si>
  <si>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</si>
  <si>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</si>
  <si>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</si>
  <si>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</si>
  <si>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</si>
  <si>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</si>
  <si>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</si>
  <si>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</si>
  <si>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</si>
  <si>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</si>
  <si>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</si>
  <si>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</si>
  <si>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</si>
  <si>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</si>
  <si>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</si>
  <si>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</si>
  <si>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</si>
  <si>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</si>
  <si>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</si>
  <si>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</si>
  <si>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</si>
  <si>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</si>
  <si>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</si>
  <si>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</si>
  <si>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</si>
  <si>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</si>
  <si>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</si>
  <si>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</si>
  <si>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</si>
  <si>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</si>
  <si>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</si>
  <si>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</si>
  <si>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</si>
  <si>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</si>
  <si>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</si>
  <si>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</si>
  <si>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</si>
  <si>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</si>
  <si>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</si>
  <si>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</si>
  <si>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</si>
  <si>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</si>
  <si>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</si>
  <si>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</si>
  <si>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</si>
  <si>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</si>
  <si>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</si>
  <si>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</si>
  <si>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</si>
  <si>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</si>
  <si>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</si>
  <si>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</si>
  <si>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</si>
  <si>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</si>
  <si>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</si>
  <si>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</si>
  <si>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</si>
  <si>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</si>
  <si>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</si>
  <si>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</si>
  <si>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</si>
  <si>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</si>
  <si>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</si>
  <si>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</si>
  <si>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</si>
  <si>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</si>
  <si>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</si>
  <si>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</si>
  <si>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</si>
  <si>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</si>
  <si>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</si>
  <si>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</si>
  <si>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</si>
  <si>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</si>
  <si>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</si>
  <si>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</si>
  <si>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</si>
  <si>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</si>
  <si>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</si>
  <si>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</si>
  <si>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</si>
  <si>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</si>
  <si>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</si>
  <si>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</si>
  <si>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</si>
  <si>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</si>
  <si>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</si>
  <si>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</si>
  <si>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</si>
  <si>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</si>
  <si>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</si>
  <si>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</si>
  <si>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</si>
  <si>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</si>
  <si>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</si>
  <si>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</si>
  <si>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</si>
  <si>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</si>
  <si>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</si>
  <si>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</si>
  <si>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</si>
  <si>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</si>
  <si>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</si>
  <si>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</si>
  <si>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</si>
  <si>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</si>
  <si>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</si>
  <si>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</si>
  <si>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</si>
  <si>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</si>
  <si>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</si>
  <si>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</si>
  <si>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</si>
  <si>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</si>
  <si>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</si>
  <si>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</si>
  <si>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</si>
  <si>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</si>
  <si>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</si>
  <si>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</si>
  <si>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</si>
  <si>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</si>
  <si>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</si>
  <si>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</si>
  <si>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</si>
  <si>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</si>
  <si>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</si>
  <si>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</si>
  <si>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</si>
  <si>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</si>
  <si>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</si>
  <si>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</si>
  <si>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</si>
  <si>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</si>
  <si>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</si>
  <si>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</si>
  <si>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</si>
  <si>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</si>
  <si>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</si>
  <si>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</si>
  <si>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</si>
  <si>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</si>
  <si>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</si>
  <si>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</si>
  <si>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</si>
  <si>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</si>
  <si>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</si>
  <si>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</si>
  <si>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</si>
  <si>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</si>
  <si>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</si>
  <si>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</si>
  <si>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</si>
  <si>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</si>
  <si>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</si>
  <si>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</si>
  <si>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</si>
  <si>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</si>
  <si>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</si>
  <si>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</si>
  <si>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</si>
  <si>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</si>
  <si>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</si>
  <si>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</si>
  <si>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</si>
  <si>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</si>
  <si>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</si>
  <si>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</si>
  <si>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</si>
  <si>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</si>
  <si>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</si>
  <si>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</si>
  <si>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</si>
  <si>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</si>
  <si>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</si>
  <si>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</si>
  <si>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</si>
  <si>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</si>
  <si>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</si>
  <si>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</si>
  <si>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</si>
  <si>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</si>
  <si>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</si>
  <si>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</si>
  <si>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</si>
  <si>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</si>
  <si>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</si>
  <si>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</si>
  <si>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</si>
  <si>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</si>
  <si>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</si>
  <si>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</si>
  <si>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</si>
  <si>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</si>
  <si>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</si>
  <si>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</si>
  <si>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</si>
  <si>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</si>
  <si>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</si>
  <si>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</si>
  <si>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</si>
  <si>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</si>
  <si>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</si>
  <si>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</si>
  <si>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</si>
  <si>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</si>
  <si>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</si>
  <si>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</si>
  <si>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</si>
  <si>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</si>
  <si>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</si>
  <si>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</si>
  <si>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</si>
  <si>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</si>
  <si>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</si>
  <si>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</si>
  <si>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</si>
  <si>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</si>
  <si>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</si>
  <si>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</si>
  <si>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</si>
  <si>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</si>
  <si>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</si>
  <si>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</si>
  <si>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</si>
  <si>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</si>
  <si>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</si>
  <si>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</si>
  <si>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</si>
  <si>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</si>
  <si>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</si>
  <si>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</si>
  <si>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</si>
  <si>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</si>
  <si>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</si>
  <si>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</si>
  <si>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</si>
  <si>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</si>
  <si>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</si>
  <si>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</si>
  <si>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</si>
  <si>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</si>
  <si>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</si>
  <si>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</si>
  <si>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</si>
  <si>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</si>
  <si>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</si>
  <si>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</si>
  <si>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</si>
  <si>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</si>
  <si>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</si>
  <si>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</si>
  <si>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</si>
  <si>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</si>
  <si>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</si>
  <si>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</si>
  <si>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</si>
  <si>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</si>
  <si>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</si>
  <si>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</si>
  <si>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</si>
  <si>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</si>
  <si>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</si>
  <si>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</si>
  <si>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</si>
  <si>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</si>
  <si>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</si>
  <si>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</si>
  <si>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</si>
  <si>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</si>
  <si>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</si>
  <si>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</si>
  <si>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</si>
  <si>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</si>
  <si>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</si>
  <si>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</si>
  <si>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</si>
  <si>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</si>
  <si>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</si>
  <si>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</si>
  <si>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</si>
  <si>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</si>
  <si>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</si>
  <si>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</si>
  <si>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</si>
  <si>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</si>
  <si>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</si>
  <si>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</si>
  <si>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</si>
  <si>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</si>
  <si>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</si>
  <si>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</si>
  <si>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</si>
  <si>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</si>
  <si>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</si>
  <si>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</si>
  <si>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</si>
  <si>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</si>
  <si>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</si>
  <si>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</si>
  <si>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</si>
  <si>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</si>
  <si>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</si>
  <si>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</si>
  <si>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</si>
  <si>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</si>
  <si>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</si>
  <si>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</si>
  <si>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</si>
  <si>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</si>
  <si>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</si>
  <si>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</si>
  <si>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</si>
  <si>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</si>
  <si>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</si>
  <si>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</si>
  <si>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</si>
  <si>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</si>
  <si>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</si>
  <si>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</si>
  <si>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</si>
  <si>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</si>
  <si>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</si>
  <si>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</si>
  <si>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</si>
  <si>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</si>
  <si>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</si>
  <si>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</si>
  <si>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</si>
  <si>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</si>
  <si>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</si>
  <si>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</si>
  <si>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</si>
  <si>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</si>
  <si>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</si>
  <si>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</si>
  <si>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</si>
  <si>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</si>
  <si>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</si>
  <si>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</si>
  <si>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</si>
  <si>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</si>
  <si>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</si>
  <si>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</si>
  <si>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</si>
  <si>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</si>
  <si>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</si>
  <si>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</si>
  <si>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</si>
  <si>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</si>
  <si>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</si>
  <si>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</si>
  <si>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</si>
  <si>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</si>
  <si>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</si>
  <si>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</si>
  <si>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</si>
  <si>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</si>
  <si>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</si>
  <si>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</si>
  <si>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</si>
  <si>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</si>
  <si>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</si>
  <si>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</si>
  <si>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</si>
  <si>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</si>
  <si>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</si>
  <si>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</si>
  <si>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</si>
  <si>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</si>
  <si>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</si>
  <si>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</si>
  <si>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</si>
  <si>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</si>
  <si>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</si>
  <si>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</si>
  <si>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</si>
  <si>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</si>
  <si>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</si>
  <si>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</si>
  <si>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</si>
  <si>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</si>
  <si>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</si>
  <si>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</si>
  <si>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</si>
  <si>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</si>
  <si>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</si>
  <si>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</si>
  <si>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</si>
  <si>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</si>
  <si>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</si>
  <si>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</si>
  <si>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</si>
  <si>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</si>
  <si>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</si>
  <si>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</si>
  <si>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</si>
  <si>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</si>
  <si>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</si>
  <si>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</si>
  <si>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</si>
  <si>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</si>
  <si>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</si>
  <si>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</si>
  <si>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</si>
  <si>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</si>
  <si>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</si>
  <si>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</si>
  <si>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</si>
  <si>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</si>
  <si>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</si>
  <si>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</si>
  <si>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</si>
  <si>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</si>
  <si>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</si>
  <si>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</si>
  <si>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</si>
  <si>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</si>
  <si>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</si>
  <si>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</si>
  <si>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</si>
  <si>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</si>
  <si>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</si>
  <si>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</si>
  <si>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</si>
  <si>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</si>
  <si>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</si>
  <si>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</si>
  <si>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</si>
  <si>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</si>
  <si>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</si>
  <si>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</si>
  <si>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</si>
  <si>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</si>
  <si>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</si>
  <si>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</si>
  <si>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</si>
  <si>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</si>
  <si>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</si>
  <si>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</si>
  <si>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</si>
  <si>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</si>
  <si>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</si>
  <si>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</si>
  <si>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</si>
  <si>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</si>
  <si>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</si>
  <si>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</si>
  <si>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</si>
  <si>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</si>
  <si>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</si>
  <si>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</si>
  <si>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</si>
  <si>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</si>
  <si>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</si>
  <si>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</si>
  <si>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</si>
  <si>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</si>
  <si>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</si>
  <si>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</si>
  <si>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</si>
  <si>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</si>
  <si>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</si>
  <si>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</si>
  <si>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</si>
  <si>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</si>
  <si>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</si>
  <si>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</si>
  <si>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</si>
  <si>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</si>
  <si>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</si>
  <si>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</si>
  <si>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</si>
  <si>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</si>
  <si>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</si>
  <si>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</si>
  <si>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</si>
  <si>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</si>
  <si>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</si>
  <si>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</si>
  <si>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</si>
  <si>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</si>
  <si>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</si>
  <si>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</si>
  <si>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</si>
  <si>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</si>
  <si>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</si>
  <si>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</si>
  <si>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</si>
  <si>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</si>
  <si>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</si>
  <si>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</si>
  <si>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</si>
  <si>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</si>
  <si>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</si>
  <si>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</si>
  <si>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</si>
  <si>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</si>
  <si>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</si>
  <si>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</si>
  <si>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</si>
  <si>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</si>
  <si>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</si>
  <si>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</si>
  <si>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</si>
  <si>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</si>
  <si>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</si>
  <si>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</si>
  <si>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</si>
  <si>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</si>
  <si>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</si>
  <si>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</si>
  <si>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</si>
  <si>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</si>
  <si>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</si>
  <si>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</si>
  <si>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</si>
  <si>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</si>
  <si>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</si>
  <si>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</si>
  <si>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</si>
  <si>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</si>
  <si>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</si>
  <si>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</si>
  <si>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</si>
  <si>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</si>
  <si>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</si>
  <si>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</si>
  <si>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</si>
  <si>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</si>
  <si>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</si>
  <si>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</si>
  <si>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</si>
  <si>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</si>
  <si>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</si>
  <si>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</si>
  <si>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</si>
  <si>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</si>
  <si>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</si>
  <si>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</si>
  <si>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</si>
  <si>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</si>
  <si>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</si>
  <si>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</si>
  <si>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</si>
  <si>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</si>
  <si>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</si>
  <si>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</si>
  <si>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</si>
  <si>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</si>
  <si>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</si>
  <si>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</si>
  <si>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</si>
  <si>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</si>
  <si>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</si>
  <si>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</si>
  <si>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</si>
  <si>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</si>
  <si>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</si>
  <si>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</si>
  <si>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</si>
  <si>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</si>
  <si>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</si>
  <si>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</si>
  <si>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</si>
  <si>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</si>
  <si>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</si>
  <si>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</si>
  <si>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</si>
  <si>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</si>
  <si>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</si>
  <si>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</si>
  <si>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</si>
  <si>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</si>
  <si>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</si>
  <si>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</si>
  <si>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</si>
  <si>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</si>
  <si>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</si>
  <si>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</si>
  <si>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</si>
  <si>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</si>
  <si>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</si>
  <si>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</si>
  <si>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</si>
  <si>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</si>
  <si>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</si>
  <si>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</si>
  <si>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</si>
  <si>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</si>
  <si>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</si>
  <si>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</si>
  <si>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</si>
  <si>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</si>
  <si>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</si>
  <si>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</si>
  <si>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</si>
  <si>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</si>
  <si>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</si>
  <si>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</si>
  <si>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</si>
  <si>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</si>
  <si>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</si>
  <si>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</si>
  <si>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</si>
  <si>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</si>
  <si>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</si>
  <si>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</si>
  <si>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</si>
  <si>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</si>
  <si>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</si>
  <si>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</si>
  <si>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</si>
  <si>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</si>
  <si>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</si>
  <si>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</si>
  <si>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</si>
  <si>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</si>
  <si>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</si>
  <si>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</si>
  <si>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</si>
  <si>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</si>
  <si>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</si>
  <si>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</si>
  <si>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</si>
  <si>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</si>
  <si>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</si>
  <si>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</si>
  <si>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</si>
  <si>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</si>
  <si>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</si>
  <si>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</si>
  <si>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</si>
  <si>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</si>
  <si>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</si>
  <si>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</si>
  <si>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</si>
  <si>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</si>
  <si>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</si>
  <si>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</si>
  <si>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</si>
  <si>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</si>
  <si>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</si>
  <si>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</si>
  <si>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</si>
  <si>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</si>
  <si>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</si>
  <si>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</si>
  <si>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</si>
  <si>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</si>
  <si>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</si>
  <si>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</si>
  <si>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</si>
  <si>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</si>
  <si>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</si>
  <si>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</si>
  <si>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</si>
  <si>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</si>
  <si>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</si>
  <si>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</si>
  <si>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</si>
  <si>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</si>
  <si>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</si>
  <si>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</si>
  <si>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</si>
  <si>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</si>
  <si>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</si>
  <si>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</si>
  <si>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</si>
  <si>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</si>
  <si>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</si>
  <si>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</si>
  <si>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</si>
  <si>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</si>
  <si>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</si>
  <si>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</si>
  <si>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</si>
  <si>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</si>
  <si>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</si>
  <si>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</si>
  <si>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</si>
  <si>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</si>
  <si>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</si>
  <si>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</si>
  <si>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</si>
  <si>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</si>
  <si>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</si>
  <si>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</si>
  <si>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</si>
  <si>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</si>
  <si>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</si>
  <si>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</si>
  <si>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</si>
  <si>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</si>
  <si>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</si>
  <si>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</si>
  <si>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</si>
  <si>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</si>
  <si>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</si>
  <si>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</si>
  <si>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</si>
  <si>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</si>
  <si>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</si>
  <si>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</si>
  <si>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</si>
  <si>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</si>
  <si>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</si>
  <si>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</si>
  <si>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</si>
  <si>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</si>
  <si>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</si>
  <si>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</si>
  <si>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</si>
  <si>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</si>
  <si>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</si>
  <si>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</si>
  <si>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</si>
  <si>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</si>
  <si>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</si>
  <si>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</si>
  <si>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</si>
  <si>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</si>
  <si>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</si>
  <si>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</si>
  <si>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</si>
  <si>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</si>
  <si>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</si>
  <si>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</si>
  <si>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</si>
  <si>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</si>
  <si>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</si>
  <si>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</si>
  <si>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</si>
  <si>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</si>
  <si>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</si>
  <si>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</si>
  <si>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</si>
  <si>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</si>
  <si>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</si>
  <si>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</si>
  <si>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</si>
  <si>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</si>
  <si>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</si>
  <si>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</si>
  <si>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</si>
  <si>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</si>
  <si>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</si>
  <si>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</si>
  <si>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</si>
  <si>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</si>
  <si>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</si>
  <si>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</si>
  <si>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</si>
  <si>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</si>
  <si>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</si>
  <si>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</si>
  <si>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</si>
  <si>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</si>
  <si>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</si>
  <si>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</si>
  <si>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</si>
  <si>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</si>
  <si>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</si>
  <si>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</si>
  <si>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</si>
  <si>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</si>
  <si>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</si>
  <si>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</si>
  <si>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</si>
  <si>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</si>
  <si>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</si>
  <si>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</si>
  <si>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</si>
  <si>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</si>
  <si>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</si>
  <si>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</si>
  <si>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</si>
  <si>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</si>
  <si>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</si>
  <si>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</si>
  <si>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</si>
  <si>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</si>
  <si>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</si>
  <si>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</si>
  <si>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</si>
  <si>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</si>
  <si>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</si>
  <si>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</si>
  <si>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</si>
  <si>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</si>
  <si>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</si>
  <si>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</si>
  <si>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</si>
  <si>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</si>
  <si>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</si>
  <si>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</si>
  <si>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</si>
  <si>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</si>
  <si>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</si>
  <si>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</si>
  <si>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</si>
  <si>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</si>
  <si>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</si>
  <si>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</si>
  <si>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</si>
  <si>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</si>
  <si>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</si>
  <si>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</si>
  <si>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</si>
  <si>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</si>
  <si>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</si>
  <si>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</si>
  <si>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</si>
  <si>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</si>
  <si>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</si>
  <si>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</si>
  <si>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</si>
  <si>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</si>
  <si>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</si>
  <si>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</si>
  <si>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</si>
  <si>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</si>
  <si>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</si>
  <si>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</si>
  <si>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</si>
  <si>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</si>
  <si>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</si>
  <si>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</si>
  <si>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</si>
  <si>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</si>
  <si>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</si>
  <si>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</si>
  <si>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</si>
  <si>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</si>
  <si>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</si>
  <si>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</si>
  <si>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</si>
  <si>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</si>
  <si>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</si>
  <si>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</si>
  <si>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</si>
  <si>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</si>
  <si>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</si>
  <si>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</si>
  <si>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</si>
  <si>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</si>
  <si>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</si>
  <si>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</si>
  <si>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</si>
  <si>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</si>
  <si>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</si>
  <si>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</si>
  <si>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</si>
  <si>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</si>
  <si>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</si>
  <si>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</si>
  <si>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</si>
  <si>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</si>
  <si>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</si>
  <si>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</si>
  <si>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</si>
  <si>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</si>
  <si>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</si>
  <si>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</si>
  <si>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</si>
  <si>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</si>
  <si>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</si>
  <si>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</si>
  <si>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</si>
  <si>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</si>
  <si>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</si>
  <si>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</si>
  <si>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</si>
  <si>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</si>
  <si>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</si>
  <si>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</si>
  <si>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</si>
  <si>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</si>
  <si>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</si>
  <si>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</si>
  <si>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</si>
  <si>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</si>
  <si>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</si>
  <si>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</si>
  <si>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</si>
  <si>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</si>
  <si>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</si>
  <si>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</si>
  <si>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</si>
  <si>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</si>
  <si>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</si>
  <si>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</si>
  <si>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</si>
  <si>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</si>
  <si>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</si>
  <si>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</si>
  <si>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</si>
  <si>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</si>
  <si>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</si>
  <si>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</si>
  <si>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</si>
  <si>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</si>
  <si>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</si>
  <si>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</si>
  <si>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</si>
  <si>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</si>
  <si>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</si>
  <si>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</si>
  <si>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</si>
  <si>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</si>
  <si>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</si>
  <si>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</si>
  <si>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</si>
  <si>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</si>
  <si>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</si>
  <si>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</si>
  <si>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</si>
  <si>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</si>
  <si>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</si>
  <si>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</si>
  <si>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</si>
  <si>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</si>
  <si>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</si>
  <si>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</si>
  <si>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</si>
  <si>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</si>
  <si>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</si>
  <si>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</si>
  <si>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</si>
  <si>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</si>
  <si>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</si>
  <si>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</si>
  <si>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</si>
  <si>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</si>
  <si>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</si>
  <si>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</si>
  <si>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</si>
  <si>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</si>
  <si>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</si>
  <si>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</si>
  <si>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</si>
  <si>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</si>
  <si>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</si>
  <si>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</si>
  <si>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</si>
  <si>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</si>
  <si>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</si>
  <si>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</si>
  <si>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</si>
  <si>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</si>
  <si>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</si>
  <si>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</si>
  <si>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</si>
  <si>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</si>
  <si>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</si>
  <si>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</si>
  <si>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</si>
  <si>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</si>
  <si>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</si>
  <si>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</si>
  <si>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</si>
  <si>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</si>
  <si>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</si>
  <si>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</si>
  <si>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</si>
  <si>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</si>
  <si>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</si>
  <si>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</si>
  <si>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</si>
  <si>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</si>
  <si>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</si>
  <si>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</si>
  <si>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</si>
  <si>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</si>
  <si>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</si>
  <si>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</si>
  <si>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</si>
  <si>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</si>
  <si>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</si>
  <si>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</si>
  <si>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</si>
  <si>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</si>
  <si>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</si>
  <si>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</si>
  <si>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</si>
  <si>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</si>
  <si>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</si>
  <si>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</si>
  <si>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</si>
  <si>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</si>
  <si>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</si>
  <si>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</si>
  <si>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</si>
  <si>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</si>
  <si>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</si>
  <si>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</si>
  <si>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</si>
  <si>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</si>
  <si>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</si>
  <si>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</si>
  <si>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</si>
  <si>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</si>
  <si>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</si>
  <si>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</si>
  <si>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</si>
  <si>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</si>
  <si>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</si>
  <si>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</si>
  <si>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</si>
  <si>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</si>
  <si>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</si>
  <si>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</si>
  <si>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</si>
  <si>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</si>
  <si>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</si>
  <si>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</si>
  <si>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</si>
  <si>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</si>
  <si>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</si>
  <si>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</si>
  <si>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</si>
  <si>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</si>
  <si>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</si>
  <si>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</si>
  <si>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</si>
  <si>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</si>
  <si>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</si>
  <si>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</si>
  <si>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</si>
  <si>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</si>
  <si>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</si>
  <si>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</si>
  <si>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</si>
  <si>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</si>
  <si>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</si>
  <si>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</si>
  <si>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</si>
  <si>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</si>
  <si>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</si>
  <si>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</si>
  <si>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</si>
  <si>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</si>
  <si>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</si>
  <si>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</si>
  <si>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</si>
  <si>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</si>
  <si>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</si>
  <si>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</si>
  <si>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</si>
  <si>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</si>
  <si>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</si>
  <si>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</si>
  <si>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</si>
  <si>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</si>
  <si>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</si>
  <si>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</si>
  <si>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</si>
  <si>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</si>
  <si>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</si>
  <si>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</si>
  <si>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</si>
  <si>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</si>
  <si>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</si>
  <si>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</si>
  <si>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</si>
  <si>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</si>
  <si>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</si>
  <si>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</si>
  <si>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</si>
  <si>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</si>
  <si>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</si>
  <si>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</si>
  <si>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</si>
  <si>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</si>
  <si>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</si>
  <si>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</si>
  <si>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</si>
  <si>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</si>
  <si>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</si>
  <si>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</si>
  <si>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</si>
  <si>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</si>
  <si>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</si>
  <si>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</si>
  <si>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</si>
  <si>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</si>
  <si>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</si>
  <si>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</si>
  <si>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</si>
  <si>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</si>
  <si>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</si>
  <si>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</si>
  <si>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</si>
  <si>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</si>
  <si>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</si>
  <si>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</si>
  <si>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</si>
  <si>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</si>
  <si>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</si>
  <si>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</si>
  <si>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</si>
  <si>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</si>
  <si>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</si>
  <si>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</si>
  <si>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</si>
  <si>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</si>
  <si>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</si>
  <si>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</si>
  <si>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</si>
  <si>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</si>
  <si>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</si>
  <si>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</si>
  <si>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</si>
  <si>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</si>
  <si>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</si>
  <si>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</si>
  <si>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</si>
  <si>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</si>
  <si>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</si>
  <si>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</si>
  <si>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</si>
  <si>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</si>
  <si>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</si>
  <si>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</si>
  <si>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</si>
  <si>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</si>
  <si>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</si>
  <si>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</si>
  <si>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</si>
  <si>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</si>
  <si>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</si>
  <si>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</si>
  <si>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</si>
  <si>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</si>
  <si>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</si>
  <si>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</si>
  <si>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</si>
  <si>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</si>
  <si>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</si>
  <si>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</si>
  <si>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</si>
  <si>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</si>
  <si>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</si>
  <si>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</si>
  <si>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</si>
  <si>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</si>
  <si>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</si>
  <si>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</si>
  <si>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</si>
  <si>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</si>
  <si>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</si>
  <si>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</si>
  <si>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</si>
  <si>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</si>
  <si>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</si>
  <si>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</si>
  <si>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</si>
  <si>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</si>
  <si>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</si>
  <si>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</si>
  <si>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</si>
  <si>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</si>
  <si>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</si>
  <si>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</si>
  <si>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</si>
  <si>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</si>
  <si>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</si>
  <si>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</si>
  <si>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</si>
  <si>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</si>
  <si>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</si>
  <si>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</si>
  <si>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</si>
  <si>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</si>
  <si>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</si>
  <si>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</si>
  <si>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</si>
  <si>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</si>
  <si>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</si>
  <si>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</si>
  <si>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</si>
  <si>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</si>
  <si>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</si>
  <si>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</si>
  <si>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</si>
  <si>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</si>
  <si>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</si>
  <si>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</si>
  <si>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</si>
  <si>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</si>
  <si>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</si>
  <si>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</si>
  <si>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</si>
  <si>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</si>
  <si>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</si>
  <si>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</si>
  <si>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</si>
  <si>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</si>
  <si>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</si>
  <si>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</si>
  <si>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</si>
  <si>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</si>
  <si>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</si>
  <si>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</si>
  <si>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</si>
  <si>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</si>
  <si>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</si>
  <si>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</si>
  <si>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</si>
  <si>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</si>
  <si>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</si>
  <si>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</si>
  <si>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</si>
  <si>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</si>
  <si>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</si>
  <si>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</si>
  <si>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</si>
  <si>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</si>
  <si>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</si>
  <si>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</si>
  <si>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</si>
  <si>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</si>
  <si>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</si>
  <si>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</si>
  <si>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</si>
  <si>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</si>
  <si>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</si>
  <si>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</si>
  <si>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</si>
  <si>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</si>
  <si>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</si>
  <si>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</si>
  <si>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</si>
  <si>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</si>
  <si>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</si>
  <si>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</si>
  <si>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</si>
  <si>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</si>
  <si>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</si>
  <si>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</si>
  <si>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</si>
  <si>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</si>
  <si>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</si>
  <si>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</si>
  <si>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</si>
  <si>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</si>
  <si>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</si>
  <si>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</si>
  <si>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</si>
  <si>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</si>
  <si>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</si>
  <si>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</si>
  <si>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</si>
  <si>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</si>
  <si>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</si>
  <si>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</si>
  <si>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</si>
  <si>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</si>
  <si>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</si>
  <si>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</si>
  <si>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</si>
  <si>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</si>
  <si>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</si>
  <si>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</si>
  <si>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</si>
  <si>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</si>
  <si>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</si>
  <si>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</si>
  <si>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</si>
  <si>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</si>
  <si>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</si>
  <si>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</si>
  <si>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</si>
  <si>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</si>
  <si>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</si>
  <si>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</si>
  <si>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</si>
  <si>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</si>
  <si>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</si>
  <si>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</si>
  <si>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</si>
  <si>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</si>
  <si>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</si>
  <si>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</si>
  <si>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</si>
  <si>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</si>
  <si>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</si>
  <si>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</si>
  <si>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</si>
  <si>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</si>
  <si>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</si>
  <si>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</si>
  <si>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</si>
  <si>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</si>
  <si>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</si>
  <si>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</si>
  <si>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</si>
  <si>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</si>
  <si>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</si>
  <si>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</si>
  <si>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</si>
  <si>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</si>
  <si>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</si>
  <si>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</si>
  <si>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</si>
  <si>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</si>
  <si>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</si>
  <si>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</si>
  <si>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</si>
  <si>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</si>
  <si>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</si>
  <si>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</si>
  <si>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</si>
  <si>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</si>
  <si>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</si>
  <si>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</si>
  <si>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</si>
  <si>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</si>
  <si>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</si>
  <si>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</si>
  <si>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</si>
  <si>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</si>
  <si>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</si>
  <si>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</si>
  <si>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</si>
  <si>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</si>
  <si>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</si>
  <si>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</si>
  <si>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</si>
  <si>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</si>
  <si>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</si>
  <si>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</si>
  <si>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</si>
  <si>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</si>
  <si>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</si>
  <si>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</si>
  <si>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</si>
  <si>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</si>
  <si>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</si>
  <si>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</si>
  <si>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</si>
  <si>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</si>
  <si>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</si>
  <si>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</si>
  <si>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</si>
  <si>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</si>
  <si>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</si>
  <si>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</si>
  <si>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</si>
  <si>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</si>
  <si>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</si>
  <si>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</si>
  <si>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</si>
  <si>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</si>
  <si>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</si>
  <si>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</si>
  <si>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</si>
  <si>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</si>
  <si>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</si>
  <si>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</si>
  <si>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</si>
  <si>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</si>
  <si>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</si>
  <si>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</si>
  <si>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</si>
  <si>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</si>
  <si>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</si>
  <si>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</si>
  <si>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</si>
  <si>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</si>
  <si>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</si>
  <si>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</si>
  <si>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</si>
  <si>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</si>
  <si>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</si>
  <si>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</si>
  <si>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</si>
  <si>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</si>
  <si>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</si>
  <si>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</si>
  <si>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</si>
  <si>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</si>
  <si>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</si>
  <si>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</si>
  <si>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</si>
  <si>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</si>
  <si>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</si>
  <si>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</si>
  <si>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</si>
  <si>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</si>
  <si>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</si>
  <si>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</si>
  <si>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</si>
  <si>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</si>
  <si>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</si>
  <si>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</si>
  <si>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</si>
  <si>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</si>
  <si>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</si>
  <si>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</si>
  <si>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</si>
  <si>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</si>
  <si>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</si>
  <si>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</si>
  <si>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</si>
  <si>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</si>
  <si>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</si>
  <si>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</si>
  <si>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</si>
  <si>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</si>
  <si>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</si>
  <si>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</si>
  <si>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</si>
  <si>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</si>
  <si>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</si>
  <si>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</si>
  <si>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</si>
  <si>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</si>
  <si>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</si>
  <si>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</si>
  <si>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</si>
  <si>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</si>
  <si>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</si>
  <si>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</si>
  <si>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</si>
  <si>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</si>
  <si>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</si>
  <si>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</si>
  <si>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</si>
  <si>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</si>
  <si>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</si>
  <si>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</si>
  <si>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</si>
  <si>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</si>
  <si>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</si>
  <si>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</si>
  <si>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</si>
  <si>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</si>
  <si>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</si>
  <si>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</si>
  <si>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</si>
  <si>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</si>
  <si>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</si>
  <si>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</si>
  <si>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</si>
  <si>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</si>
  <si>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</si>
  <si>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</si>
  <si>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</si>
  <si>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</si>
  <si>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</si>
  <si>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</si>
  <si>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</si>
  <si>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</si>
  <si>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</si>
  <si>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</si>
  <si>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</si>
  <si>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</si>
  <si>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</si>
  <si>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</si>
  <si>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</si>
  <si>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</si>
  <si>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</si>
  <si>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</si>
  <si>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</si>
  <si>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</si>
  <si>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</si>
  <si>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</si>
  <si>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</si>
  <si>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</si>
  <si>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</si>
  <si>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</si>
  <si>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</si>
  <si>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</si>
  <si>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</si>
  <si>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</si>
  <si>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</si>
  <si>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</si>
  <si>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</si>
  <si>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</si>
  <si>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</si>
  <si>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</si>
  <si>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</si>
  <si>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</si>
  <si>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</si>
  <si>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</si>
  <si>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</si>
  <si>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</si>
  <si>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</si>
  <si>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</si>
  <si>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</si>
  <si>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</si>
  <si>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</si>
  <si>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</si>
  <si>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</si>
  <si>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</si>
  <si>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</si>
  <si>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</si>
  <si>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</si>
  <si>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</si>
  <si>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</si>
  <si>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</si>
  <si>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</si>
  <si>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</si>
  <si>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</si>
  <si>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</si>
  <si>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</si>
  <si>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</si>
  <si>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</si>
  <si>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</si>
  <si>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</si>
  <si>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</si>
  <si>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</si>
  <si>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</si>
  <si>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</si>
  <si>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</si>
  <si>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</si>
  <si>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</si>
  <si>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</si>
  <si>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</si>
  <si>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</si>
  <si>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</si>
  <si>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</si>
  <si>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</si>
  <si>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</si>
  <si>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</si>
  <si>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</si>
  <si>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</si>
  <si>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</si>
  <si>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</si>
  <si>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</si>
  <si>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</si>
  <si>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</si>
  <si>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</si>
  <si>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</si>
  <si>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</si>
  <si>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</si>
  <si>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</si>
  <si>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</si>
  <si>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</si>
  <si>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</si>
  <si>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</si>
  <si>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</si>
  <si>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</si>
  <si>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</si>
  <si>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</si>
  <si>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</si>
  <si>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</si>
  <si>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</si>
  <si>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</si>
  <si>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</si>
  <si>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</si>
  <si>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</si>
  <si>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</si>
  <si>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</si>
  <si>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</si>
  <si>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</si>
  <si>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</si>
  <si>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</si>
  <si>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</si>
  <si>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</si>
  <si>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</si>
  <si>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</si>
  <si>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</si>
  <si>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</si>
  <si>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</si>
  <si>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</si>
  <si>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</si>
  <si>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</si>
  <si>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</si>
  <si>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</si>
  <si>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</si>
  <si>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</si>
  <si>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</si>
  <si>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</si>
  <si>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</si>
  <si>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</si>
  <si>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</si>
  <si>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</si>
  <si>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</si>
  <si>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</si>
  <si>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</si>
  <si>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</si>
  <si>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</si>
  <si>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</si>
  <si>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</si>
  <si>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</si>
  <si>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</si>
  <si>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</si>
  <si>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</si>
  <si>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</si>
  <si>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</si>
  <si>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</si>
  <si>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</si>
  <si>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</si>
  <si>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</si>
  <si>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</si>
  <si>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</si>
  <si>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</si>
  <si>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</si>
  <si>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</si>
  <si>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</si>
  <si>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</si>
  <si>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</si>
  <si>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</si>
  <si>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</si>
  <si>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</si>
  <si>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</si>
  <si>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</si>
  <si>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</si>
  <si>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</si>
  <si>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</si>
  <si>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</si>
  <si>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</si>
  <si>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</si>
  <si>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</si>
  <si>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</si>
  <si>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</si>
  <si>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</si>
  <si>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</si>
  <si>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</si>
  <si>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</si>
  <si>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</si>
  <si>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</si>
  <si>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</si>
  <si>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</si>
  <si>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</si>
  <si>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</si>
  <si>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</si>
  <si>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</si>
  <si>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</si>
  <si>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</si>
  <si>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</si>
  <si>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</si>
  <si>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</si>
  <si>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</si>
  <si>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</si>
  <si>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</si>
  <si>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</si>
  <si>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</si>
  <si>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</si>
  <si>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</si>
  <si>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</si>
  <si>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</si>
  <si>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</si>
  <si>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</si>
  <si>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</si>
  <si>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</si>
  <si>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</si>
  <si>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</si>
  <si>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</si>
  <si>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</si>
  <si>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</si>
  <si>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</si>
  <si>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</si>
  <si>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</si>
  <si>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</si>
  <si>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</si>
  <si>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</si>
  <si>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</si>
  <si>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</si>
  <si>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</si>
  <si>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</si>
  <si>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</si>
  <si>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</si>
  <si>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</si>
  <si>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</si>
  <si>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</si>
  <si>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</si>
  <si>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</si>
  <si>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</si>
  <si>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</si>
  <si>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</si>
  <si>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</si>
  <si>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</si>
  <si>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</si>
  <si>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</si>
  <si>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</si>
  <si>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</si>
  <si>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</si>
  <si>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</si>
  <si>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</si>
  <si>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</si>
  <si>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</si>
  <si>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</si>
  <si>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</si>
  <si>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</si>
  <si>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</si>
  <si>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</si>
  <si>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</si>
  <si>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</si>
  <si>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</si>
  <si>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</si>
  <si>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</si>
  <si>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</si>
  <si>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</si>
  <si>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</si>
  <si>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</si>
  <si>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</si>
  <si>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</si>
  <si>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</si>
  <si>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</si>
  <si>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</si>
  <si>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</si>
  <si>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</si>
  <si>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</si>
  <si>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</si>
  <si>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</si>
  <si>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</si>
  <si>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</si>
  <si>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</si>
  <si>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</si>
  <si>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</si>
  <si>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</si>
  <si>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</si>
  <si>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</si>
  <si>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</si>
  <si>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</si>
  <si>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</si>
  <si>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</si>
  <si>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</si>
  <si>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</si>
  <si>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</si>
  <si>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</si>
  <si>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</si>
  <si>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</si>
  <si>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</si>
  <si>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</si>
  <si>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</si>
  <si>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</si>
  <si>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</si>
  <si>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</si>
  <si>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</si>
  <si>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</si>
  <si>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</si>
  <si>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</si>
  <si>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</si>
  <si>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</si>
  <si>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</si>
  <si>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</si>
  <si>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</si>
  <si>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</si>
  <si>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</si>
  <si>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</si>
  <si>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</si>
  <si>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</si>
  <si>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</si>
  <si>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</si>
  <si>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</si>
  <si>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</si>
  <si>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</si>
  <si>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</si>
  <si>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</si>
  <si>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</si>
  <si>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</si>
  <si>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</si>
  <si>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</si>
  <si>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</si>
  <si>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</si>
  <si>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</si>
  <si>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</si>
  <si>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</si>
  <si>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</si>
  <si>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</si>
  <si>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</si>
  <si>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</si>
  <si>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</si>
  <si>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</si>
  <si>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</si>
  <si>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</si>
  <si>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</si>
  <si>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</si>
  <si>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</si>
  <si>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</si>
  <si>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</si>
  <si>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</si>
  <si>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</si>
  <si>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</si>
  <si>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</si>
  <si>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</si>
  <si>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</si>
  <si>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</si>
  <si>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</si>
  <si>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</si>
  <si>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</si>
  <si>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</si>
  <si>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</si>
  <si>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</si>
  <si>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</si>
  <si>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</si>
  <si>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</si>
  <si>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</si>
  <si>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</si>
  <si>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</si>
  <si>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</si>
  <si>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</si>
  <si>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</si>
  <si>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</si>
  <si>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</si>
  <si>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</si>
  <si>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</si>
  <si>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</si>
  <si>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</si>
  <si>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</si>
  <si>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</si>
  <si>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</si>
  <si>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</si>
  <si>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</si>
  <si>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</si>
  <si>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</si>
  <si>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</si>
  <si>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</si>
  <si>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</si>
  <si>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</si>
  <si>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</si>
  <si>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</si>
  <si>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</si>
  <si>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</si>
  <si>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</si>
  <si>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</si>
  <si>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</si>
  <si>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</si>
  <si>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</si>
  <si>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</si>
  <si>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</si>
  <si>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</si>
  <si>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</si>
  <si>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</si>
  <si>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</si>
  <si>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</si>
  <si>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</si>
  <si>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</si>
  <si>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</si>
  <si>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</si>
  <si>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</si>
  <si>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</si>
  <si>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</si>
  <si>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</si>
  <si>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</si>
  <si>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</si>
  <si>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</si>
  <si>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</si>
  <si>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</si>
  <si>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</si>
  <si>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</si>
  <si>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</si>
  <si>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</si>
  <si>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</si>
  <si>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</si>
  <si>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</si>
  <si>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</si>
  <si>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</si>
  <si>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</si>
  <si>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</si>
  <si>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</si>
  <si>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</si>
  <si>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</si>
  <si>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</si>
  <si>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</si>
  <si>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</si>
  <si>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</si>
  <si>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</si>
  <si>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</si>
  <si>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</si>
  <si>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</si>
  <si>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</si>
  <si>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</si>
  <si>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</si>
  <si>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</si>
  <si>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</si>
  <si>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</si>
  <si>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</si>
  <si>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</si>
  <si>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</si>
  <si>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</si>
  <si>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</si>
  <si>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</si>
  <si>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</si>
  <si>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</si>
  <si>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</si>
  <si>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</si>
  <si>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</si>
  <si>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</si>
  <si>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</si>
  <si>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</si>
  <si>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</si>
  <si>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</si>
  <si>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</si>
  <si>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</si>
  <si>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</si>
  <si>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</si>
  <si>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</si>
  <si>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</si>
  <si>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</si>
  <si>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</si>
  <si>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</si>
  <si>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</si>
  <si>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</si>
  <si>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</si>
  <si>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</si>
  <si>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</si>
  <si>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</si>
  <si>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</si>
  <si>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</si>
  <si>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</si>
  <si>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</si>
  <si>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</si>
  <si>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</si>
  <si>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</si>
  <si>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</si>
  <si>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</si>
  <si>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</si>
  <si>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</si>
  <si>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</si>
  <si>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</si>
  <si>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</si>
  <si>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</si>
  <si>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</si>
  <si>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</si>
  <si>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</si>
  <si>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</si>
  <si>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</si>
  <si>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</si>
  <si>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</si>
  <si>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</si>
  <si>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</si>
  <si>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</si>
  <si>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</si>
  <si>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</si>
  <si>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</si>
  <si>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</si>
  <si>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</si>
  <si>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</si>
  <si>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</si>
  <si>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</si>
  <si>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</si>
  <si>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</si>
  <si>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</si>
  <si>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</si>
  <si>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</si>
  <si>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</si>
  <si>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</si>
  <si>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</si>
  <si>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</si>
  <si>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</si>
  <si>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</si>
  <si>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</si>
  <si>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</si>
  <si>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</si>
  <si>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</si>
  <si>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</si>
  <si>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</si>
  <si>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</si>
  <si>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</si>
  <si>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</si>
  <si>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</si>
  <si>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</si>
  <si>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</si>
  <si>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</si>
  <si>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</si>
  <si>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</si>
  <si>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</si>
  <si>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</si>
  <si>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</si>
  <si>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</si>
  <si>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</si>
  <si>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</si>
  <si>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</si>
  <si>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</si>
  <si>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</si>
  <si>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</si>
  <si>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</si>
  <si>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</si>
  <si>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</si>
  <si>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</si>
  <si>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</si>
  <si>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</si>
  <si>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</si>
  <si>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</si>
  <si>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</si>
  <si>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</si>
  <si>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</si>
  <si>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</si>
  <si>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</si>
  <si>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</si>
  <si>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</si>
  <si>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</si>
  <si>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</si>
  <si>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</si>
  <si>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</si>
  <si>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</si>
  <si>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</si>
  <si>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</si>
  <si>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</si>
  <si>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</si>
  <si>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</si>
  <si>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</si>
  <si>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</si>
  <si>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</si>
  <si>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</si>
  <si>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</si>
  <si>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</si>
  <si>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</si>
  <si>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</si>
  <si>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</si>
  <si>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</si>
  <si>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</si>
  <si>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</si>
  <si>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</si>
  <si>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</si>
  <si>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</si>
  <si>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</si>
  <si>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</si>
  <si>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</si>
  <si>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</si>
  <si>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</si>
  <si>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</si>
  <si>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</si>
  <si>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</si>
  <si>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</si>
  <si>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</si>
  <si>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</si>
  <si>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</si>
  <si>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</si>
  <si>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</si>
  <si>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</si>
  <si>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</si>
  <si>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</si>
  <si>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</si>
  <si>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</si>
  <si>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</si>
  <si>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</si>
  <si>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</si>
  <si>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</si>
  <si>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</si>
  <si>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</si>
  <si>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</si>
  <si>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</si>
  <si>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</si>
  <si>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</si>
  <si>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</si>
  <si>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</si>
  <si>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</si>
  <si>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</si>
  <si>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</si>
  <si>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</si>
  <si>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</si>
  <si>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</si>
  <si>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</si>
  <si>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</si>
  <si>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</si>
  <si>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</si>
  <si>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</si>
  <si>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</si>
  <si>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</si>
  <si>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</si>
  <si>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</si>
  <si>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</si>
  <si>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</si>
  <si>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</si>
  <si>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</si>
  <si>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</si>
  <si>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</si>
  <si>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</si>
  <si>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</si>
  <si>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</si>
  <si>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</si>
  <si>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</si>
  <si>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</si>
  <si>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</si>
  <si>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</si>
  <si>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</si>
  <si>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</si>
  <si>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</si>
  <si>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</si>
  <si>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</si>
  <si>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</si>
  <si>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</si>
  <si>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</si>
  <si>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</si>
  <si>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</si>
  <si>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</si>
  <si>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</si>
  <si>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</si>
  <si>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</si>
  <si>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</si>
  <si>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</si>
  <si>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</si>
  <si>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</si>
  <si>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</si>
  <si>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</si>
  <si>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</si>
  <si>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</si>
  <si>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</si>
  <si>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</si>
  <si>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</si>
  <si>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</si>
  <si>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</si>
  <si>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</si>
  <si>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</si>
  <si>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</si>
  <si>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</si>
  <si>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</si>
  <si>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</si>
  <si>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</si>
  <si>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</si>
  <si>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</si>
  <si>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</si>
  <si>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</si>
  <si>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</si>
  <si>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</si>
  <si>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</si>
  <si>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</si>
  <si>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</si>
  <si>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</si>
  <si>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</si>
  <si>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</si>
  <si>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</si>
  <si>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</si>
  <si>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</si>
  <si>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</si>
  <si>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</si>
  <si>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</si>
  <si>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</si>
  <si>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</si>
  <si>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</si>
  <si>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</si>
  <si>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</si>
  <si>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</si>
  <si>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</si>
  <si>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</si>
  <si>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</si>
  <si>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</si>
  <si>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</si>
  <si>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</si>
  <si>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</si>
  <si>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</si>
  <si>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</si>
  <si>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</si>
  <si>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</si>
  <si>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</si>
  <si>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</si>
  <si>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</si>
  <si>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</si>
  <si>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</si>
  <si>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</si>
  <si>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</si>
  <si>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</si>
  <si>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</si>
  <si>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</si>
  <si>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</si>
  <si>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</si>
  <si>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</si>
  <si>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</si>
  <si>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</si>
  <si>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</si>
  <si>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</si>
  <si>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</si>
  <si>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</si>
  <si>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</si>
  <si>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</si>
  <si>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</si>
  <si>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</si>
  <si>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</si>
  <si>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</si>
  <si>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</si>
  <si>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</si>
  <si>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</si>
  <si>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</si>
  <si>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</si>
  <si>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</si>
  <si>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</si>
  <si>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</si>
  <si>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</si>
  <si>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</si>
  <si>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</si>
  <si>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</si>
  <si>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</si>
  <si>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</si>
  <si>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</si>
  <si>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</si>
  <si>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</si>
  <si>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</si>
  <si>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</si>
  <si>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</si>
  <si>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</si>
  <si>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</si>
  <si>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</si>
  <si>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</si>
  <si>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</si>
  <si>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</si>
  <si>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</si>
  <si>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</si>
  <si>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</si>
  <si>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</si>
  <si>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</si>
  <si>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</si>
  <si>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</si>
  <si>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</si>
  <si>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</si>
  <si>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</si>
  <si>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</si>
  <si>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</si>
  <si>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</si>
  <si>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</si>
  <si>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</si>
  <si>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</si>
  <si>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</si>
  <si>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</si>
  <si>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</si>
  <si>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</si>
  <si>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</si>
  <si>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</si>
  <si>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</si>
  <si>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</si>
  <si>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</si>
  <si>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</si>
  <si>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</si>
  <si>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</si>
  <si>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</si>
  <si>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</si>
  <si>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</si>
  <si>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</si>
  <si>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</si>
  <si>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</si>
  <si>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</si>
  <si>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</si>
  <si>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</si>
  <si>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</si>
  <si>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</si>
  <si>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</si>
  <si>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</si>
  <si>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</si>
  <si>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</si>
  <si>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</si>
  <si>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</si>
  <si>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</si>
  <si>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</si>
  <si>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</si>
  <si>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</si>
  <si>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</si>
  <si>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</si>
  <si>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</si>
  <si>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</si>
  <si>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</si>
  <si>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</si>
  <si>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</si>
  <si>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</si>
  <si>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</si>
  <si>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</si>
  <si>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</si>
  <si>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</si>
  <si>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</si>
  <si>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</si>
  <si>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</si>
  <si>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</si>
  <si>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</si>
  <si>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</si>
  <si>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</si>
  <si>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</si>
  <si>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</si>
  <si>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</si>
  <si>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</si>
  <si>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</si>
  <si>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</si>
  <si>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</si>
  <si>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</si>
  <si>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</si>
  <si>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</si>
  <si>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</si>
  <si>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</si>
  <si>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</si>
  <si>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</si>
  <si>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</si>
  <si>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</si>
  <si>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</si>
  <si>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</si>
  <si>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</si>
  <si>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</si>
  <si>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</si>
  <si>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</si>
  <si>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</si>
  <si>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</si>
  <si>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</si>
  <si>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</si>
  <si>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</si>
  <si>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</si>
  <si>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</si>
  <si>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</si>
  <si>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</si>
  <si>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</si>
  <si>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</si>
  <si>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</si>
  <si>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</si>
  <si>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</si>
  <si>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</si>
  <si>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</si>
  <si>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</si>
  <si>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</si>
  <si>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</si>
  <si>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</si>
  <si>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</si>
  <si>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</si>
  <si>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</si>
  <si>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</si>
  <si>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</si>
  <si>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</si>
  <si>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</si>
  <si>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</si>
  <si>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</si>
  <si>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</si>
  <si>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</si>
  <si>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</si>
  <si>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</si>
  <si>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</si>
  <si>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</si>
  <si>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</si>
  <si>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</si>
  <si>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</si>
  <si>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</si>
  <si>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</si>
  <si>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</si>
  <si>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</si>
  <si>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</si>
  <si>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</si>
  <si>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</si>
  <si>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</si>
  <si>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</si>
  <si>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</si>
  <si>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</si>
  <si>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</si>
  <si>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</si>
  <si>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</si>
  <si>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</si>
  <si>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</si>
  <si>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</si>
  <si>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</si>
  <si>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</si>
  <si>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</si>
  <si>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</si>
  <si>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</si>
  <si>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</si>
  <si>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</si>
  <si>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</si>
  <si>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</si>
  <si>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</si>
  <si>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</si>
  <si>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</si>
  <si>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</si>
  <si>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</si>
  <si>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</si>
  <si>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</si>
  <si>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</si>
  <si>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</si>
  <si>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</si>
  <si>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</si>
  <si>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</si>
  <si>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</si>
  <si>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</si>
  <si>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</si>
  <si>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</si>
  <si>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</si>
  <si>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</si>
  <si>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</si>
  <si>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</si>
  <si>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</si>
  <si>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</si>
  <si>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</si>
  <si>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</si>
  <si>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</si>
  <si>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</si>
  <si>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</si>
  <si>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</si>
  <si>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</si>
  <si>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</si>
  <si>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</si>
  <si>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</si>
  <si>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</si>
  <si>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</si>
  <si>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</si>
  <si>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</si>
  <si>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</si>
  <si>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</si>
  <si>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</si>
  <si>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</si>
  <si>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</si>
  <si>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</si>
  <si>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</si>
  <si>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</si>
  <si>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</si>
  <si>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</si>
  <si>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</si>
  <si>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</si>
  <si>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</si>
  <si>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</si>
  <si>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</si>
  <si>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</si>
  <si>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</si>
  <si>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</si>
  <si>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</si>
  <si>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</si>
  <si>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</si>
  <si>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</si>
  <si>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</si>
  <si>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</si>
  <si>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</si>
  <si>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</si>
  <si>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</si>
  <si>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</si>
  <si>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</si>
  <si>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</si>
  <si>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</si>
  <si>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</si>
  <si>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</si>
  <si>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</si>
  <si>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</si>
  <si>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</si>
  <si>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</si>
  <si>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</si>
  <si>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</si>
  <si>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</si>
  <si>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</si>
  <si>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</si>
  <si>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</si>
  <si>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</si>
  <si>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</si>
  <si>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</si>
  <si>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</si>
  <si>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</si>
  <si>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</si>
  <si>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</si>
  <si>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</si>
  <si>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</si>
  <si>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</si>
  <si>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</si>
  <si>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</si>
  <si>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</si>
  <si>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</si>
  <si>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</si>
  <si>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</si>
  <si>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</si>
  <si>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</si>
  <si>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</si>
  <si>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</si>
  <si>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</si>
  <si>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</si>
  <si>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</si>
  <si>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</si>
  <si>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</si>
  <si>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</si>
  <si>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</si>
  <si>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</si>
  <si>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</si>
  <si>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</si>
  <si>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</si>
  <si>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</si>
  <si>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</si>
  <si>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</si>
  <si>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</si>
  <si>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</si>
  <si>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</si>
  <si>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</si>
  <si>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</si>
  <si>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</si>
  <si>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</si>
  <si>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</si>
  <si>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</si>
  <si>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</si>
  <si>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</si>
  <si>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</si>
  <si>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</si>
  <si>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</si>
  <si>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</si>
  <si>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</si>
  <si>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</si>
  <si>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</si>
  <si>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</si>
  <si>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</si>
  <si>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</si>
  <si>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</si>
  <si>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</si>
  <si>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</si>
  <si>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</si>
  <si>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</si>
  <si>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</si>
  <si>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</si>
  <si>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</si>
  <si>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</si>
  <si>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</si>
  <si>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</si>
  <si>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</si>
  <si>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</si>
  <si>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</si>
  <si>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</si>
  <si>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</si>
  <si>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</si>
  <si>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</si>
  <si>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</si>
  <si>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</si>
  <si>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</si>
  <si>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</si>
  <si>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</si>
  <si>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</si>
  <si>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</si>
  <si>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</si>
  <si>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</si>
  <si>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</si>
  <si>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</si>
  <si>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</si>
  <si>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</si>
  <si>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</si>
  <si>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</si>
  <si>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</si>
  <si>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</si>
  <si>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</si>
  <si>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</si>
  <si>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</si>
  <si>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</si>
  <si>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</si>
  <si>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</si>
  <si>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</si>
  <si>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</si>
  <si>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</si>
  <si>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</si>
  <si>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</si>
  <si>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</si>
  <si>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</si>
  <si>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</si>
  <si>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</si>
  <si>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</si>
  <si>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</si>
  <si>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</si>
  <si>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</si>
  <si>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</si>
  <si>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</si>
  <si>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</si>
  <si>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</si>
  <si>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</si>
  <si>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</si>
  <si>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</si>
  <si>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</si>
  <si>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</si>
  <si>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</si>
  <si>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</si>
  <si>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</si>
  <si>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</si>
  <si>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</si>
  <si>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</si>
  <si>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</si>
  <si>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</si>
  <si>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</si>
  <si>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</si>
  <si>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</si>
  <si>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</si>
  <si>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</si>
  <si>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</si>
  <si>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</si>
  <si>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</si>
  <si>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</si>
  <si>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</si>
  <si>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</si>
  <si>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</si>
  <si>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</si>
  <si>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</si>
  <si>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</si>
  <si>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</si>
  <si>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</si>
  <si>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</si>
  <si>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</si>
  <si>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</si>
  <si>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</si>
  <si>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</si>
  <si>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</si>
  <si>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</si>
  <si>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</si>
  <si>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</si>
  <si>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</si>
  <si>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</si>
  <si>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</si>
  <si>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</si>
  <si>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</si>
  <si>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</si>
  <si>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</si>
  <si>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</si>
  <si>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</si>
  <si>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</si>
  <si>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</si>
  <si>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</si>
  <si>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</si>
  <si>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</si>
  <si>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</si>
  <si>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</si>
  <si>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</si>
  <si>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</si>
  <si>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</si>
  <si>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</si>
  <si>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</si>
  <si>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</si>
  <si>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</si>
  <si>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</si>
  <si>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</si>
  <si>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</si>
  <si>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</si>
  <si>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</si>
  <si>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</si>
  <si>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</si>
  <si>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</si>
  <si>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</si>
  <si>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</si>
  <si>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</si>
  <si>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</si>
  <si>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</si>
  <si>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</si>
  <si>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</si>
  <si>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</si>
  <si>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</si>
  <si>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</si>
  <si>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</si>
  <si>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</si>
  <si>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</si>
  <si>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</si>
  <si>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</si>
  <si>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</si>
  <si>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</si>
  <si>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</si>
  <si>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</si>
  <si>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</si>
  <si>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</si>
  <si>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</si>
  <si>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</si>
  <si>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</si>
  <si>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</si>
  <si>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</si>
  <si>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</si>
  <si>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</si>
  <si>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</si>
  <si>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</si>
  <si>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</si>
  <si>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</si>
  <si>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</si>
  <si>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</si>
  <si>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</si>
  <si>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</si>
  <si>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</si>
  <si>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</si>
  <si>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</si>
  <si>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</si>
  <si>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</si>
  <si>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</si>
  <si>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</si>
  <si>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</si>
  <si>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</si>
  <si>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</si>
  <si>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</si>
  <si>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</si>
  <si>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</si>
  <si>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</si>
  <si>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</si>
  <si>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</si>
  <si>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</si>
  <si>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</si>
  <si>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</si>
  <si>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</si>
  <si>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</si>
  <si>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</si>
  <si>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</si>
  <si>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</si>
  <si>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</si>
  <si>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</si>
  <si>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</si>
  <si>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</si>
  <si>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</si>
  <si>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</si>
  <si>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</si>
  <si>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</si>
  <si>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</si>
  <si>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</si>
  <si>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</si>
  <si>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</si>
  <si>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</si>
  <si>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</si>
  <si>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</si>
  <si>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</si>
  <si>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</si>
  <si>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</si>
  <si>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</si>
  <si>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</si>
  <si>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</si>
  <si>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</si>
  <si>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</si>
  <si>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</si>
  <si>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</si>
  <si>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</si>
  <si>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</si>
  <si>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</si>
  <si>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</si>
  <si>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</si>
  <si>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</si>
  <si>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</si>
  <si>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</si>
  <si>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</si>
  <si>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</si>
  <si>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</si>
  <si>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</si>
  <si>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</si>
  <si>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</si>
  <si>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</si>
  <si>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</si>
  <si>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</si>
  <si>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</si>
  <si>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</si>
  <si>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</si>
  <si>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</si>
  <si>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</si>
  <si>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</si>
  <si>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</si>
  <si>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</si>
  <si>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</si>
  <si>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</si>
  <si>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</si>
  <si>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</si>
  <si>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</si>
  <si>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</si>
  <si>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</si>
  <si>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</si>
  <si>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</si>
  <si>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</si>
  <si>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</si>
  <si>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</si>
  <si>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</si>
  <si>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</si>
  <si>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</si>
  <si>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</si>
  <si>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</si>
  <si>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</si>
  <si>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</si>
  <si>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</si>
  <si>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</si>
  <si>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</si>
  <si>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</si>
  <si>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</si>
  <si>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</si>
  <si>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</si>
  <si>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</si>
  <si>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</si>
  <si>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</si>
  <si>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</si>
  <si>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</si>
  <si>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</si>
  <si>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</si>
  <si>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</si>
  <si>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</si>
  <si>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</si>
  <si>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</si>
  <si>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</si>
  <si>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</si>
  <si>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</si>
  <si>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</si>
  <si>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</si>
  <si>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</si>
  <si>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</si>
  <si>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</si>
  <si>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</si>
  <si>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</si>
  <si>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</si>
  <si>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</si>
  <si>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</si>
  <si>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</si>
  <si>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</si>
  <si>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</si>
  <si>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</si>
  <si>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</si>
  <si>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</si>
  <si>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</si>
  <si>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</si>
  <si>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</si>
  <si>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</si>
  <si>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</si>
  <si>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</si>
  <si>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</si>
  <si>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</si>
  <si>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</si>
  <si>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</si>
  <si>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</si>
  <si>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</si>
  <si>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</si>
  <si>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</si>
  <si>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</si>
  <si>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</si>
  <si>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</si>
  <si>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</si>
  <si>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</si>
  <si>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</si>
  <si>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</si>
  <si>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</si>
  <si>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</si>
  <si>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</si>
  <si>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</si>
  <si>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</si>
  <si>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</si>
  <si>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</si>
  <si>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</si>
  <si>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</si>
  <si>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</si>
  <si>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</si>
  <si>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</si>
  <si>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</si>
  <si>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</si>
  <si>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</si>
  <si>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</si>
  <si>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</si>
  <si>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</si>
  <si>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</si>
  <si>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</si>
  <si>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</si>
  <si>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</si>
  <si>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</si>
  <si>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</si>
  <si>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</si>
  <si>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</si>
  <si>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</si>
  <si>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</si>
  <si>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</si>
  <si>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</si>
  <si>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</si>
  <si>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</si>
  <si>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</si>
  <si>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</si>
  <si>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</si>
  <si>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</si>
  <si>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</si>
  <si>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</si>
  <si>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</si>
  <si>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</si>
  <si>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</si>
  <si>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</si>
  <si>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</si>
  <si>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</si>
  <si>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</si>
  <si>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</si>
  <si>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</si>
  <si>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</si>
  <si>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</si>
  <si>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</si>
  <si>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</si>
  <si>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</si>
  <si>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</si>
  <si>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</si>
  <si>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</si>
  <si>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</si>
  <si>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</si>
  <si>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</si>
  <si>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</si>
  <si>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</si>
  <si>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</si>
  <si>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</si>
  <si>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</si>
  <si>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</si>
  <si>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</si>
  <si>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</si>
  <si>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</si>
  <si>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</si>
  <si>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</si>
  <si>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</si>
  <si>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</si>
  <si>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</si>
  <si>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</si>
  <si>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</si>
  <si>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</si>
  <si>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</si>
  <si>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</si>
  <si>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</si>
  <si>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</si>
  <si>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</si>
  <si>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</si>
  <si>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</si>
  <si>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</si>
  <si>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</si>
  <si>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</si>
  <si>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</si>
  <si>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</si>
  <si>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</si>
  <si>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</si>
  <si>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</si>
  <si>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</si>
  <si>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</si>
  <si>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</si>
  <si>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</si>
  <si>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</si>
  <si>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</si>
  <si>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</si>
  <si>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</si>
  <si>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</si>
  <si>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</si>
  <si>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</si>
  <si>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</si>
  <si>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</si>
  <si>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</si>
  <si>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</si>
  <si>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</si>
  <si>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</si>
  <si>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</si>
  <si>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</si>
  <si>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</si>
  <si>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</si>
  <si>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</si>
  <si>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</si>
  <si>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</si>
  <si>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</si>
  <si>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</si>
  <si>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</si>
  <si>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</si>
  <si>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</si>
  <si>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</si>
  <si>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</si>
  <si>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</si>
  <si>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</si>
  <si>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</si>
  <si>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</si>
  <si>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</si>
  <si>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</si>
  <si>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</si>
  <si>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</si>
  <si>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</si>
  <si>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</si>
  <si>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</si>
  <si>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</si>
  <si>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</si>
  <si>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</si>
  <si>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</si>
  <si>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</si>
  <si>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</si>
  <si>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</si>
  <si>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</si>
  <si>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</si>
  <si>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</si>
  <si>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</si>
  <si>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</si>
  <si>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</si>
  <si>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</si>
  <si>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</si>
  <si>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</si>
  <si>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</si>
  <si>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</si>
  <si>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</si>
  <si>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</si>
  <si>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</si>
  <si>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</si>
  <si>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</si>
  <si>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</si>
  <si>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</si>
  <si>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</si>
  <si>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</si>
  <si>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</si>
  <si>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</si>
  <si>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</si>
  <si>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</si>
  <si>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</si>
  <si>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</si>
  <si>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</si>
  <si>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</si>
  <si>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</si>
  <si>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</si>
  <si>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</si>
  <si>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</si>
  <si>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</si>
  <si>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</si>
  <si>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</si>
  <si>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</si>
  <si>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</si>
  <si>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</si>
  <si>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</si>
  <si>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</si>
  <si>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</si>
  <si>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</si>
  <si>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</si>
  <si>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</si>
  <si>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</si>
  <si>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</si>
  <si>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</si>
  <si>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</si>
  <si>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</si>
  <si>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</si>
  <si>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</si>
  <si>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</si>
  <si>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</si>
  <si>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</si>
  <si>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</si>
  <si>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</si>
  <si>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</si>
  <si>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</si>
  <si>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</si>
  <si>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</si>
  <si>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</si>
  <si>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</si>
  <si>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</si>
  <si>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</si>
  <si>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</si>
  <si>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</si>
  <si>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</si>
  <si>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</si>
  <si>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</si>
  <si>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</si>
  <si>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</si>
  <si>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</si>
  <si>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</si>
  <si>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</si>
  <si>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</si>
  <si>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</si>
  <si>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</si>
  <si>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</si>
  <si>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</si>
  <si>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</si>
  <si>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</si>
  <si>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</si>
  <si>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</si>
  <si>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</si>
  <si>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</si>
  <si>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</si>
  <si>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</si>
  <si>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</si>
  <si>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</si>
  <si>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</si>
  <si>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</si>
  <si>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</si>
  <si>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</si>
  <si>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</si>
  <si>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</si>
  <si>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</si>
  <si>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</si>
  <si>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</si>
  <si>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</si>
  <si>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</si>
  <si>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</si>
  <si>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</si>
  <si>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</si>
  <si>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</si>
  <si>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</si>
  <si>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</si>
  <si>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</si>
  <si>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</si>
  <si>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</si>
  <si>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</si>
  <si>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</si>
  <si>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</si>
  <si>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</si>
  <si>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</si>
  <si>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</si>
  <si>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</si>
  <si>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</si>
  <si>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</si>
  <si>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</si>
  <si>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</si>
  <si>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</si>
  <si>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</si>
  <si>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</si>
  <si>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</si>
  <si>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</si>
  <si>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</si>
  <si>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</si>
  <si>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</si>
  <si>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</si>
  <si>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</si>
  <si>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</si>
  <si>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</si>
  <si>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</si>
  <si>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</si>
  <si>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</si>
  <si>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</si>
  <si>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</si>
  <si>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</si>
  <si>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</si>
  <si>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</si>
  <si>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</si>
  <si>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</si>
  <si>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</si>
  <si>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</si>
  <si>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</si>
  <si>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</si>
  <si>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</si>
  <si>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</si>
  <si>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</si>
  <si>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</si>
  <si>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</si>
  <si>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</si>
  <si>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</si>
  <si>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</si>
  <si>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</si>
  <si>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</si>
  <si>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</si>
  <si>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</si>
  <si>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</si>
  <si>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</si>
  <si>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</si>
  <si>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</si>
  <si>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</si>
  <si>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</si>
  <si>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</si>
  <si>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</si>
  <si>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</si>
  <si>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</si>
  <si>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</si>
  <si>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</si>
  <si>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</si>
  <si>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</si>
  <si>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</si>
  <si>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</si>
  <si>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</si>
  <si>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</si>
  <si>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</si>
  <si>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</si>
  <si>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</si>
  <si>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</si>
  <si>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</si>
  <si>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</si>
  <si>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</si>
  <si>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</si>
  <si>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</si>
  <si>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</si>
  <si>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</si>
  <si>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</si>
  <si>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</si>
  <si>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</si>
  <si>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</si>
  <si>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</si>
  <si>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</si>
  <si>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</si>
  <si>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</si>
  <si>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</si>
  <si>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</si>
  <si>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</si>
  <si>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</si>
  <si>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</si>
  <si>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</si>
  <si>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</si>
  <si>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</si>
  <si>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</si>
  <si>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</si>
  <si>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</si>
  <si>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</si>
  <si>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</si>
  <si>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</si>
  <si>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</si>
  <si>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</si>
  <si>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</si>
  <si>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</si>
  <si>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</si>
  <si>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</si>
  <si>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</si>
  <si>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</si>
  <si>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</si>
  <si>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</si>
  <si>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</si>
  <si>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</si>
  <si>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</si>
  <si>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</si>
  <si>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</si>
  <si>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</si>
  <si>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</si>
  <si>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</si>
  <si>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</si>
  <si>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</si>
  <si>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</si>
  <si>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</si>
  <si>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</si>
  <si>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</si>
  <si>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</si>
  <si>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</si>
  <si>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</si>
  <si>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</si>
  <si>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</si>
  <si>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</si>
  <si>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</si>
  <si>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</si>
  <si>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</si>
  <si>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</si>
  <si>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</si>
  <si>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</si>
  <si>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</si>
  <si>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</si>
  <si>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</si>
  <si>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</si>
  <si>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</si>
  <si>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</si>
  <si>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</si>
  <si>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</si>
  <si>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</si>
  <si>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</si>
  <si>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</si>
  <si>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</si>
  <si>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</si>
  <si>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</si>
  <si>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</si>
  <si>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</si>
  <si>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</si>
  <si>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</si>
  <si>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</si>
  <si>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</si>
  <si>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</si>
  <si>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</si>
  <si>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</si>
  <si>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</si>
  <si>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</si>
  <si>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</si>
  <si>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</si>
  <si>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</si>
  <si>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</si>
  <si>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</si>
  <si>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</si>
  <si>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</si>
  <si>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</si>
  <si>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</si>
  <si>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</si>
  <si>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</si>
  <si>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</si>
  <si>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</si>
  <si>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</si>
  <si>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</si>
  <si>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</si>
  <si>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</si>
  <si>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</si>
  <si>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</si>
  <si>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</si>
  <si>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</si>
  <si>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</si>
  <si>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</si>
  <si>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</si>
  <si>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</si>
  <si>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</si>
  <si>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</si>
  <si>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</si>
  <si>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</si>
  <si>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</si>
  <si>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</si>
  <si>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</si>
  <si>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</si>
  <si>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</si>
  <si>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</si>
  <si>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</si>
  <si>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</si>
  <si>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</si>
  <si>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</si>
  <si>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</si>
  <si>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</si>
  <si>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</si>
  <si>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</si>
  <si>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</si>
  <si>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</si>
  <si>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</si>
  <si>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</si>
  <si>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</si>
  <si>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</si>
  <si>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</si>
  <si>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</si>
  <si>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</si>
  <si>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</si>
  <si>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</si>
  <si>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</si>
  <si>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</si>
  <si>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</si>
  <si>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</si>
  <si>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</si>
  <si>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</si>
  <si>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</si>
  <si>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</si>
  <si>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</si>
  <si>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</si>
  <si>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</si>
  <si>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</si>
  <si>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</si>
  <si>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</si>
  <si>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</si>
  <si>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</si>
  <si>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</si>
  <si>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</si>
  <si>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</si>
  <si>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</si>
  <si>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</si>
  <si>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</si>
  <si>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</si>
  <si>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</si>
  <si>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</si>
  <si>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</si>
  <si>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</si>
  <si>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</si>
  <si>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</si>
  <si>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</si>
  <si>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</si>
  <si>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</si>
  <si>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</si>
  <si>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</si>
  <si>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</si>
  <si>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</si>
  <si>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</si>
  <si>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</si>
  <si>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</si>
  <si>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</si>
  <si>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</si>
  <si>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</si>
  <si>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</si>
  <si>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</si>
  <si>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</si>
  <si>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</si>
  <si>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</si>
  <si>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</si>
  <si>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</si>
  <si>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</si>
  <si>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</si>
  <si>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</si>
  <si>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</si>
  <si>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</si>
  <si>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</si>
  <si>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</si>
  <si>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</si>
  <si>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</si>
  <si>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</si>
  <si>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</si>
  <si>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</si>
  <si>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</si>
  <si>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</si>
  <si>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</si>
  <si>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</si>
  <si>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</si>
  <si>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</si>
  <si>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</si>
  <si>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</si>
  <si>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</si>
  <si>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</si>
  <si>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</si>
  <si>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</si>
  <si>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</si>
  <si>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</si>
  <si>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</si>
  <si>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</si>
  <si>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</si>
  <si>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</si>
  <si>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</si>
  <si>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</si>
  <si>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</si>
  <si>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</si>
  <si>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</si>
  <si>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</si>
  <si>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</si>
  <si>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</si>
  <si>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</si>
  <si>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</si>
  <si>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</si>
  <si>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</si>
  <si>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</si>
  <si>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</si>
  <si>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</si>
  <si>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</si>
  <si>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</si>
  <si>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</si>
  <si>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</si>
  <si>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</si>
  <si>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</si>
  <si>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</si>
  <si>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</si>
  <si>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</si>
  <si>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</si>
  <si>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</si>
  <si>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</si>
  <si>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</si>
  <si>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</si>
  <si>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</si>
  <si>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</si>
  <si>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</si>
  <si>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</si>
  <si>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</si>
  <si>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</si>
  <si>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</si>
  <si>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</si>
  <si>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</si>
  <si>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</si>
  <si>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</si>
  <si>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</si>
  <si>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</si>
  <si>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</si>
  <si>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</si>
  <si>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</si>
  <si>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</si>
  <si>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</si>
  <si>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</si>
  <si>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</si>
  <si>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</si>
  <si>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</si>
  <si>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</si>
  <si>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</si>
  <si>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</si>
  <si>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</si>
  <si>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</si>
  <si>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</si>
  <si>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</si>
  <si>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</si>
  <si>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</si>
  <si>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</si>
  <si>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</si>
  <si>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</si>
  <si>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</si>
  <si>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</si>
  <si>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</si>
  <si>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</si>
  <si>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</si>
  <si>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</si>
  <si>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</si>
  <si>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</si>
  <si>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</si>
  <si>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</si>
  <si>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</si>
  <si>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</si>
  <si>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</si>
  <si>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</si>
  <si>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</si>
  <si>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</si>
  <si>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</si>
  <si>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</si>
  <si>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</si>
  <si>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</si>
  <si>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</si>
  <si>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</si>
  <si>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</si>
  <si>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</si>
  <si>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</si>
  <si>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</si>
  <si>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</si>
  <si>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</si>
  <si>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</si>
  <si>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</si>
  <si>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</si>
  <si>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</si>
  <si>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</si>
  <si>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</si>
  <si>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</si>
  <si>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</si>
  <si>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</si>
  <si>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</si>
  <si>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</si>
  <si>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</si>
  <si>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</si>
  <si>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</si>
  <si>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</si>
  <si>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</si>
  <si>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</si>
  <si>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</si>
  <si>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</si>
  <si>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</si>
  <si>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</si>
  <si>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</si>
  <si>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</si>
  <si>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</si>
  <si>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</si>
  <si>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</si>
  <si>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</si>
  <si>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</si>
  <si>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</si>
  <si>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</si>
  <si>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</si>
  <si>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</si>
  <si>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</si>
  <si>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</si>
  <si>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</si>
  <si>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</si>
  <si>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</si>
  <si>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</si>
  <si>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</si>
  <si>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</si>
  <si>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</si>
  <si>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</si>
  <si>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</si>
  <si>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</si>
  <si>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</si>
  <si>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</si>
  <si>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</si>
  <si>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</si>
  <si>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</si>
  <si>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</si>
  <si>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</si>
  <si>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</si>
  <si>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</si>
  <si>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</si>
  <si>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</si>
  <si>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</si>
  <si>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</si>
  <si>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</si>
  <si>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</si>
  <si>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</si>
  <si>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</si>
  <si>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</si>
  <si>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</si>
  <si>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</si>
  <si>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</si>
  <si>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</si>
  <si>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</si>
  <si>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</si>
  <si>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</si>
  <si>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</si>
  <si>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</si>
  <si>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</si>
  <si>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</si>
  <si>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</si>
  <si>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</si>
  <si>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</si>
  <si>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</si>
  <si>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</si>
  <si>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</si>
  <si>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</si>
  <si>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</si>
  <si>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</si>
  <si>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</si>
  <si>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</si>
  <si>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</si>
  <si>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</si>
  <si>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</si>
  <si>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</si>
  <si>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</si>
  <si>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</si>
  <si>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</si>
  <si>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</si>
  <si>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</si>
  <si>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</si>
  <si>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</si>
  <si>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</si>
  <si>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</si>
  <si>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</si>
  <si>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</si>
  <si>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</si>
  <si>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</si>
  <si>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</si>
  <si>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</si>
  <si>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</si>
  <si>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</si>
  <si>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</si>
  <si>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</si>
  <si>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</si>
  <si>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</si>
  <si>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</si>
  <si>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</si>
  <si>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</si>
  <si>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</si>
  <si>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</si>
  <si>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</si>
  <si>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</si>
  <si>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</si>
  <si>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</si>
  <si>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</si>
  <si>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</si>
  <si>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</si>
  <si>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</si>
  <si>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</si>
  <si>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</si>
  <si>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</si>
  <si>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</si>
  <si>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</si>
  <si>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</si>
  <si>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</si>
  <si>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</si>
  <si>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</si>
  <si>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</si>
  <si>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</si>
  <si>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</si>
  <si>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</si>
  <si>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</si>
  <si>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</si>
  <si>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</si>
  <si>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</si>
  <si>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</si>
  <si>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</si>
  <si>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</si>
  <si>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</si>
  <si>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</si>
  <si>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</si>
  <si>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</si>
  <si>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</si>
  <si>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</si>
  <si>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</si>
  <si>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</si>
  <si>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</si>
  <si>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</si>
  <si>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</si>
  <si>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</si>
  <si>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</si>
  <si>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</si>
  <si>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</si>
  <si>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</si>
  <si>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</si>
  <si>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</si>
  <si>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</si>
  <si>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</si>
  <si>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</si>
  <si>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</si>
  <si>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</si>
  <si>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</si>
  <si>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</si>
  <si>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</si>
  <si>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</si>
  <si>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</si>
  <si>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</si>
  <si>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</si>
  <si>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</si>
  <si>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</si>
  <si>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</si>
  <si>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</si>
  <si>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</si>
  <si>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</si>
  <si>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</si>
  <si>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</si>
  <si>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</si>
  <si>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</si>
  <si>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</si>
  <si>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</si>
  <si>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</si>
  <si>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</si>
  <si>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</si>
  <si>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</si>
  <si>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</si>
  <si>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</si>
  <si>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</si>
  <si>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</si>
  <si>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</si>
  <si>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</si>
  <si>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</si>
  <si>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</si>
  <si>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</si>
  <si>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</si>
  <si>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</si>
  <si>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</si>
  <si>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</si>
  <si>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</si>
  <si>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</si>
  <si>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</si>
  <si>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</si>
  <si>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</si>
  <si>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</si>
  <si>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</si>
  <si>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</si>
  <si>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</si>
  <si>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</si>
  <si>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</si>
  <si>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</si>
  <si>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</si>
  <si>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</si>
  <si>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</si>
  <si>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</si>
  <si>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</si>
  <si>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</si>
  <si>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</si>
  <si>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</si>
  <si>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</si>
  <si>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</si>
  <si>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</si>
  <si>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</si>
  <si>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</si>
  <si>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</si>
  <si>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</si>
  <si>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</si>
  <si>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</si>
  <si>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</si>
  <si>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</si>
  <si>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</si>
  <si>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</si>
  <si>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</si>
  <si>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</si>
  <si>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</si>
  <si>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</si>
  <si>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</si>
  <si>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</si>
  <si>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</si>
  <si>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</si>
  <si>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</si>
  <si>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</si>
  <si>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</si>
  <si>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</si>
  <si>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</si>
  <si>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</si>
  <si>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</si>
  <si>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</si>
  <si>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</si>
  <si>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</si>
  <si>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</si>
  <si>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</si>
  <si>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</si>
  <si>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</si>
  <si>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</si>
  <si>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</si>
  <si>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</si>
  <si>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</si>
  <si>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</si>
  <si>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</si>
  <si>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</si>
  <si>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</si>
  <si>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</si>
  <si>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</si>
  <si>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</si>
  <si>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</si>
  <si>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</si>
  <si>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</si>
  <si>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</si>
  <si>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</si>
  <si>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</si>
  <si>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</si>
  <si>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</si>
  <si>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</si>
  <si>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</si>
  <si>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</si>
  <si>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</si>
  <si>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</si>
  <si>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</si>
  <si>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</si>
  <si>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</si>
  <si>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</si>
  <si>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</si>
  <si>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</si>
  <si>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</si>
  <si>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</si>
  <si>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</si>
  <si>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</si>
  <si>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</si>
  <si>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</si>
  <si>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</si>
  <si>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</si>
  <si>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</si>
  <si>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</si>
  <si>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</si>
  <si>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</si>
  <si>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</si>
  <si>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</si>
  <si>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</si>
  <si>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</si>
  <si>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</si>
  <si>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</si>
  <si>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</si>
  <si>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</si>
  <si>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</si>
  <si>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</si>
  <si>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</si>
  <si>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</si>
  <si>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</si>
  <si>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</si>
  <si>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</si>
  <si>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</si>
  <si>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</si>
  <si>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</si>
  <si>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</si>
  <si>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</si>
  <si>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</si>
  <si>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</si>
  <si>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</si>
  <si>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</si>
  <si>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</si>
  <si>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</si>
  <si>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</si>
  <si>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</si>
  <si>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</si>
  <si>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</si>
  <si>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</si>
  <si>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</si>
  <si>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</si>
  <si>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</si>
  <si>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</si>
  <si>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</si>
  <si>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</si>
  <si>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</si>
  <si>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</si>
  <si>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</si>
  <si>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</si>
  <si>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</si>
  <si>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</si>
  <si>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</si>
  <si>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</si>
  <si>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</si>
  <si>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</si>
  <si>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</si>
  <si>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</si>
  <si>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</si>
  <si>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</si>
  <si>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</si>
  <si>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</si>
  <si>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</si>
  <si>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</si>
  <si>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</si>
  <si>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</si>
  <si>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</si>
  <si>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</si>
  <si>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</si>
  <si>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</si>
  <si>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</si>
  <si>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</si>
  <si>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</si>
  <si>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</si>
  <si>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</si>
  <si>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</si>
  <si>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</si>
  <si>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</si>
  <si>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</si>
  <si>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</si>
  <si>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</si>
  <si>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</si>
  <si>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</si>
  <si>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</si>
  <si>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</si>
  <si>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</si>
  <si>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</si>
  <si>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</si>
  <si>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</si>
  <si>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</si>
  <si>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</si>
  <si>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</si>
  <si>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</si>
  <si>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</si>
  <si>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</si>
  <si>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</si>
  <si>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</si>
  <si>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</si>
  <si>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</si>
  <si>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</si>
  <si>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</si>
  <si>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</si>
  <si>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</si>
  <si>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</si>
  <si>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</si>
  <si>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</si>
  <si>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</si>
  <si>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</si>
  <si>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</si>
  <si>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</si>
  <si>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</si>
  <si>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</si>
  <si>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</si>
  <si>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</si>
  <si>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</si>
  <si>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</si>
  <si>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</si>
  <si>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</si>
  <si>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</si>
  <si>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</si>
  <si>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</si>
  <si>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</si>
  <si>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</si>
  <si>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</si>
  <si>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</si>
  <si>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</si>
  <si>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</si>
  <si>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</si>
  <si>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</si>
  <si>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</si>
  <si>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</si>
  <si>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</si>
  <si>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</si>
  <si>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</si>
  <si>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</si>
  <si>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</si>
  <si>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</si>
  <si>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</si>
  <si>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</si>
  <si>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</si>
  <si>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</si>
  <si>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</si>
  <si>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</si>
  <si>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</si>
  <si>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</si>
  <si>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</si>
  <si>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</si>
  <si>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</si>
  <si>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</si>
  <si>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</si>
  <si>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</si>
  <si>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</si>
  <si>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</si>
  <si>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</si>
  <si>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</si>
  <si>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</si>
  <si>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</si>
  <si>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</si>
  <si>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</si>
  <si>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</si>
  <si>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</si>
  <si>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</si>
  <si>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</si>
  <si>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</si>
  <si>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</si>
  <si>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</si>
  <si>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</si>
  <si>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</si>
  <si>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</si>
  <si>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</si>
  <si>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</si>
  <si>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</si>
  <si>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</si>
  <si>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</si>
  <si>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</si>
  <si>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</si>
  <si>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</si>
  <si>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</si>
  <si>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</si>
  <si>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</si>
  <si>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</si>
  <si>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</si>
  <si>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</si>
  <si>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</si>
  <si>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</si>
  <si>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</si>
  <si>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</si>
  <si>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</si>
  <si>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</si>
  <si>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</si>
  <si>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</si>
  <si>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</si>
  <si>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</si>
  <si>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</si>
  <si>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</si>
  <si>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</si>
  <si>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</si>
  <si>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</si>
  <si>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</si>
  <si>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</si>
  <si>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</si>
  <si>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</si>
  <si>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</si>
  <si>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</si>
  <si>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</si>
  <si>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</si>
  <si>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</si>
  <si>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</si>
  <si>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</si>
  <si>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</si>
  <si>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</si>
  <si>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</si>
  <si>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</si>
  <si>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</si>
  <si>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</si>
  <si>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</si>
  <si>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</si>
  <si>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</si>
  <si>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</si>
  <si>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</si>
  <si>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</si>
  <si>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</si>
  <si>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</si>
  <si>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</si>
  <si>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</si>
  <si>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</si>
  <si>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</si>
  <si>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</si>
  <si>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</si>
  <si>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</si>
  <si>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</si>
  <si>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</si>
  <si>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</si>
  <si>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</si>
  <si>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</si>
  <si>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</si>
  <si>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</si>
  <si>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</si>
  <si>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</si>
  <si>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</si>
  <si>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</si>
  <si>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</si>
  <si>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</si>
  <si>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</si>
  <si>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</si>
  <si>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</si>
  <si>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</si>
  <si>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</si>
  <si>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</si>
  <si>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</si>
  <si>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</si>
  <si>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</si>
  <si>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</si>
  <si>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</si>
  <si>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</si>
  <si>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</si>
  <si>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</si>
  <si>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</si>
  <si>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</si>
  <si>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</si>
  <si>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</si>
  <si>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</si>
  <si>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</si>
  <si>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</si>
  <si>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</si>
  <si>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</si>
  <si>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</si>
  <si>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</si>
  <si>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</si>
  <si>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</si>
  <si>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</si>
  <si>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</si>
  <si>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</si>
  <si>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</si>
  <si>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</si>
  <si>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</si>
  <si>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</si>
  <si>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</si>
  <si>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</si>
  <si>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</si>
  <si>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</si>
  <si>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</si>
  <si>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</si>
  <si>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</si>
  <si>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</si>
  <si>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</si>
  <si>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</si>
  <si>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</si>
  <si>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</si>
  <si>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</si>
  <si>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</si>
  <si>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</si>
  <si>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</si>
  <si>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</si>
  <si>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</si>
  <si>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</si>
  <si>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</si>
  <si>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</si>
  <si>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</si>
  <si>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</si>
  <si>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</si>
  <si>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</si>
  <si>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</si>
  <si>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</si>
  <si>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</si>
  <si>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</si>
  <si>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</si>
  <si>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</si>
  <si>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</si>
  <si>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</si>
  <si>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</si>
  <si>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</si>
  <si>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</si>
  <si>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</si>
  <si>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</si>
  <si>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</si>
  <si>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</si>
  <si>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</si>
  <si>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</si>
  <si>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</si>
  <si>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</si>
  <si>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</si>
  <si>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</si>
  <si>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</si>
  <si>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</si>
  <si>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</si>
  <si>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</si>
  <si>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</si>
  <si>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</si>
  <si>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</si>
  <si>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</si>
  <si>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</si>
  <si>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</si>
  <si>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</si>
  <si>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</si>
  <si>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</si>
  <si>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</si>
  <si>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</si>
  <si>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</si>
  <si>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</si>
  <si>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</si>
  <si>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</si>
  <si>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</si>
  <si>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</si>
  <si>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</si>
  <si>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</si>
  <si>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</si>
  <si>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</si>
  <si>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</si>
  <si>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</si>
  <si>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</si>
  <si>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</si>
  <si>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</si>
  <si>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</si>
  <si>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</si>
  <si>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</si>
  <si>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</si>
  <si>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</si>
  <si>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</si>
  <si>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</si>
  <si>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</si>
  <si>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</si>
  <si>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</si>
  <si>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</si>
  <si>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</si>
  <si>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</si>
  <si>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</si>
  <si>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</si>
  <si>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</si>
  <si>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</si>
  <si>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</si>
  <si>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</si>
  <si>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</si>
  <si>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</si>
  <si>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</si>
  <si>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</si>
  <si>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</si>
  <si>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</si>
  <si>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</si>
  <si>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</si>
  <si>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</si>
  <si>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</si>
  <si>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</si>
  <si>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</si>
  <si>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</si>
  <si>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</si>
  <si>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</si>
  <si>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</si>
  <si>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</si>
  <si>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</si>
  <si>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</si>
  <si>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</si>
  <si>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</si>
  <si>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</si>
  <si>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</si>
  <si>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</si>
  <si>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</si>
  <si>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</si>
  <si>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</si>
  <si>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</si>
  <si>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</si>
  <si>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</si>
  <si>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</si>
  <si>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</si>
  <si>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</si>
  <si>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</si>
  <si>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</si>
  <si>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</si>
  <si>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</si>
  <si>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</si>
  <si>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</si>
  <si>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</si>
  <si>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</si>
  <si>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</si>
  <si>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</si>
  <si>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</si>
  <si>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</si>
  <si>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</si>
  <si>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</si>
  <si>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</si>
  <si>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</si>
  <si>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</si>
  <si>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</si>
  <si>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</si>
  <si>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</si>
  <si>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</si>
  <si>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</si>
  <si>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</si>
  <si>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</si>
  <si>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</si>
  <si>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</si>
  <si>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</si>
  <si>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</si>
  <si>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</si>
  <si>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</si>
  <si>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</si>
  <si>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</si>
  <si>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</si>
  <si>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</si>
  <si>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</si>
  <si>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</si>
  <si>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</si>
  <si>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</si>
  <si>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</si>
  <si>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</si>
  <si>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</si>
  <si>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</si>
  <si>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</si>
  <si>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</si>
  <si>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</si>
  <si>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</si>
  <si>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</si>
  <si>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</si>
  <si>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</si>
  <si>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</si>
  <si>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</si>
  <si>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</si>
  <si>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</si>
  <si>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</si>
  <si>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</si>
  <si>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</si>
  <si>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</si>
  <si>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</si>
  <si>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</si>
  <si>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</si>
  <si>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</si>
  <si>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</si>
  <si>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</si>
  <si>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</si>
  <si>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</si>
  <si>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</si>
  <si>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</si>
  <si>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</si>
  <si>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</si>
  <si>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</si>
  <si>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</si>
  <si>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</si>
  <si>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</si>
  <si>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</si>
  <si>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</si>
  <si>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</si>
  <si>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</si>
  <si>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</si>
  <si>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</si>
  <si>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</si>
  <si>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</si>
  <si>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</si>
  <si>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</si>
  <si>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</si>
  <si>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</si>
  <si>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</si>
  <si>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</si>
  <si>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</si>
  <si>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</si>
  <si>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</si>
  <si>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</si>
  <si>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</si>
  <si>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</si>
  <si>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</si>
  <si>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</si>
  <si>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</si>
  <si>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</si>
  <si>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</si>
  <si>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</si>
  <si>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</si>
  <si>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</si>
  <si>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</si>
  <si>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</si>
  <si>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</si>
  <si>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</si>
  <si>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</si>
  <si>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</si>
  <si>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</si>
  <si>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</si>
  <si>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</si>
  <si>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</si>
  <si>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</si>
  <si>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</si>
  <si>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</si>
  <si>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</si>
  <si>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</si>
  <si>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</si>
  <si>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</si>
  <si>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</si>
  <si>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</si>
  <si>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</si>
  <si>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</si>
  <si>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</si>
  <si>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</si>
  <si>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</si>
  <si>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</si>
  <si>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</si>
  <si>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</si>
  <si>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</si>
  <si>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</si>
  <si>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</si>
  <si>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</si>
  <si>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</si>
  <si>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</si>
  <si>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</si>
  <si>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</si>
  <si>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</si>
  <si>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</si>
  <si>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</si>
  <si>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</si>
  <si>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</si>
  <si>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</si>
  <si>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</si>
  <si>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</si>
  <si>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</si>
  <si>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</si>
  <si>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</si>
  <si>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</si>
  <si>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</si>
  <si>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</si>
  <si>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</si>
  <si>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</si>
  <si>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</si>
  <si>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</si>
  <si>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</si>
  <si>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</si>
  <si>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</si>
  <si>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</si>
  <si>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</si>
  <si>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</si>
  <si>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</si>
  <si>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</si>
  <si>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</si>
  <si>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</si>
  <si>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</si>
  <si>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</si>
  <si>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</si>
  <si>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</si>
  <si>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</si>
  <si>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</si>
  <si>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</si>
  <si>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</si>
  <si>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</si>
  <si>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</si>
  <si>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</si>
  <si>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</si>
  <si>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</si>
  <si>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</si>
  <si>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</si>
  <si>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</si>
  <si>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</si>
  <si>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</si>
  <si>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</si>
  <si>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</si>
  <si>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</si>
  <si>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</si>
  <si>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</si>
  <si>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</si>
  <si>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</si>
  <si>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</si>
  <si>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</si>
  <si>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</si>
  <si>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</si>
  <si>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</si>
  <si>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</si>
  <si>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</si>
  <si>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</si>
  <si>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</si>
  <si>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</si>
  <si>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</si>
  <si>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</si>
  <si>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</si>
  <si>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</si>
  <si>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</si>
  <si>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</si>
  <si>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</si>
  <si>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</si>
  <si>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</si>
  <si>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</si>
  <si>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</si>
  <si>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</si>
  <si>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</si>
  <si>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</si>
  <si>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</si>
  <si>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</si>
  <si>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</si>
  <si>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</si>
  <si>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</si>
  <si>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</si>
  <si>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</si>
  <si>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</si>
  <si>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</si>
  <si>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</si>
  <si>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</si>
  <si>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</si>
  <si>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</si>
  <si>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</si>
  <si>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</si>
  <si>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</si>
  <si>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</si>
  <si>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</si>
  <si>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</si>
  <si>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</si>
  <si>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</si>
  <si>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</si>
  <si>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</si>
  <si>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</si>
  <si>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</si>
  <si>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</si>
  <si>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</si>
  <si>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</si>
  <si>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</si>
  <si>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</si>
  <si>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</si>
  <si>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</si>
  <si>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</si>
  <si>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</si>
  <si>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</si>
  <si>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</si>
  <si>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</si>
  <si>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</si>
  <si>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</si>
  <si>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</si>
  <si>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</si>
  <si>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</si>
  <si>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</si>
  <si>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</si>
  <si>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</si>
  <si>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</si>
  <si>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</si>
  <si>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</si>
  <si>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</si>
  <si>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</si>
  <si>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</si>
  <si>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</si>
  <si>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</si>
  <si>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</si>
  <si>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</si>
  <si>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</si>
  <si>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</si>
  <si>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</si>
  <si>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</si>
  <si>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</si>
  <si>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</si>
  <si>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</si>
  <si>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</si>
  <si>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</si>
  <si>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</si>
  <si>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</si>
  <si>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</si>
  <si>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</si>
  <si>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</si>
  <si>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</si>
  <si>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</si>
  <si>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</si>
  <si>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</si>
  <si>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</si>
  <si>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</si>
  <si>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</si>
  <si>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</si>
  <si>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</si>
  <si>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</si>
  <si>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</si>
  <si>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</si>
  <si>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</si>
  <si>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</si>
  <si>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</si>
  <si>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</si>
  <si>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</si>
  <si>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</si>
  <si>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</si>
  <si>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</si>
  <si>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</si>
  <si>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</si>
  <si>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</si>
  <si>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</si>
  <si>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</si>
  <si>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</si>
  <si>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</si>
  <si>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</si>
  <si>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</si>
  <si>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</si>
  <si>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</si>
  <si>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</si>
  <si>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</si>
  <si>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</si>
  <si>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</si>
  <si>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</si>
  <si>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</si>
  <si>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</si>
  <si>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</si>
  <si>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</si>
  <si>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</si>
  <si>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</si>
  <si>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</si>
  <si>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</si>
  <si>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</si>
  <si>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</si>
  <si>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</si>
  <si>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</si>
  <si>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</si>
  <si>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</si>
  <si>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</si>
  <si>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</si>
  <si>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</si>
  <si>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</si>
  <si>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</si>
  <si>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</si>
  <si>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</si>
  <si>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</si>
  <si>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</si>
  <si>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</si>
  <si>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</si>
  <si>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</si>
  <si>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</si>
  <si>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</si>
  <si>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</si>
  <si>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</si>
  <si>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</si>
  <si>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</si>
  <si>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</si>
  <si>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</si>
  <si>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</si>
  <si>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</si>
  <si>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</si>
  <si>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</si>
  <si>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</si>
  <si>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</si>
  <si>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</si>
  <si>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</si>
  <si>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</si>
  <si>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</si>
  <si>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</si>
  <si>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</si>
  <si>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</si>
  <si>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</si>
  <si>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</si>
  <si>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</si>
  <si>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</si>
  <si>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</si>
  <si>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</si>
  <si>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</si>
  <si>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</si>
  <si>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</si>
  <si>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</si>
  <si>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</si>
  <si>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</si>
  <si>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</si>
  <si>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</si>
  <si>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</si>
  <si>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</si>
  <si>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</si>
  <si>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</si>
  <si>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</si>
  <si>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</si>
  <si>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</si>
  <si>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</si>
  <si>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</si>
  <si>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</si>
  <si>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</si>
  <si>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</si>
  <si>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</si>
  <si>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</si>
  <si>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</si>
  <si>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</si>
  <si>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</si>
  <si>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</si>
  <si>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</si>
  <si>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</si>
  <si>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</si>
  <si>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</si>
  <si>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</si>
  <si>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</si>
  <si>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</si>
  <si>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</si>
  <si>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</si>
  <si>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</si>
  <si>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</si>
  <si>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</si>
  <si>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</si>
  <si>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</si>
  <si>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</si>
  <si>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</si>
  <si>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</si>
  <si>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</si>
  <si>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</si>
  <si>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</si>
  <si>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</si>
  <si>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</si>
  <si>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</si>
  <si>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</si>
  <si>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</si>
  <si>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</si>
  <si>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</si>
  <si>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</si>
  <si>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</si>
  <si>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</si>
  <si>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</si>
  <si>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</si>
  <si>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</si>
  <si>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</si>
  <si>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</si>
  <si>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</si>
  <si>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</si>
  <si>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</si>
  <si>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</si>
  <si>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</si>
  <si>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</si>
  <si>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</si>
  <si>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</si>
  <si>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</si>
  <si>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</si>
  <si>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</si>
  <si>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</si>
  <si>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</si>
  <si>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</si>
  <si>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</si>
  <si>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</si>
  <si>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</si>
  <si>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</si>
  <si>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</si>
  <si>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</si>
  <si>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</si>
  <si>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</si>
  <si>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</si>
  <si>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</si>
  <si>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</si>
  <si>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</si>
  <si>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</si>
  <si>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</si>
  <si>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</si>
  <si>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</si>
  <si>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</si>
  <si>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</si>
  <si>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</si>
  <si>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</si>
  <si>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</si>
  <si>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</si>
  <si>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</si>
  <si>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</si>
  <si>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</si>
  <si>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</si>
  <si>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</si>
  <si>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</si>
  <si>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</si>
  <si>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</si>
  <si>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</si>
  <si>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</si>
  <si>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</si>
  <si>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</si>
  <si>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</si>
  <si>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</si>
  <si>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</si>
  <si>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</si>
  <si>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</si>
  <si>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</si>
  <si>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</si>
  <si>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</si>
  <si>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</si>
  <si>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</si>
  <si>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</si>
  <si>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</si>
  <si>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</si>
  <si>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</si>
  <si>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</si>
  <si>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</si>
  <si>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</si>
  <si>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</si>
  <si>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</si>
  <si>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</si>
  <si>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</si>
  <si>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</si>
  <si>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</si>
  <si>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</si>
  <si>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</si>
  <si>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</si>
  <si>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</si>
  <si>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</si>
  <si>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</si>
  <si>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</si>
  <si>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</si>
  <si>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</si>
  <si>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</si>
  <si>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</si>
  <si>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</si>
  <si>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</si>
  <si>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</si>
  <si>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</si>
  <si>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</si>
  <si>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</si>
  <si>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</si>
  <si>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</si>
  <si>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</si>
  <si>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</si>
  <si>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</si>
  <si>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</si>
  <si>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</si>
  <si>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</si>
  <si>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</si>
  <si>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</si>
  <si>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</si>
  <si>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</si>
  <si>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</si>
  <si>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</si>
  <si>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</si>
  <si>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</si>
  <si>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</si>
  <si>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</si>
  <si>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</si>
  <si>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</si>
  <si>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</si>
  <si>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</si>
  <si>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</si>
  <si>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</si>
  <si>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</si>
  <si>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</si>
  <si>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</si>
  <si>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</si>
  <si>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</si>
  <si>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</si>
  <si>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</si>
  <si>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</si>
  <si>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</si>
  <si>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</si>
  <si>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</si>
  <si>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</si>
  <si>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</si>
  <si>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</si>
  <si>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</si>
  <si>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</si>
  <si>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</si>
  <si>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</si>
  <si>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</si>
  <si>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</si>
  <si>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</si>
  <si>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</si>
  <si>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</si>
  <si>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</si>
  <si>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</si>
  <si>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</si>
  <si>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</si>
  <si>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</si>
  <si>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</si>
  <si>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</si>
  <si>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</si>
  <si>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</si>
  <si>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</si>
  <si>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</si>
  <si>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</si>
  <si>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</si>
  <si>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</si>
  <si>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</si>
  <si>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</si>
  <si>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</si>
  <si>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</si>
  <si>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</si>
  <si>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</si>
  <si>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</si>
  <si>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</si>
  <si>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</si>
  <si>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</si>
  <si>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</si>
  <si>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</si>
  <si>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</si>
  <si>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</si>
  <si>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</si>
  <si>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</si>
  <si>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</si>
  <si>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</si>
  <si>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</si>
  <si>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</si>
  <si>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</si>
  <si>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</si>
  <si>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</si>
  <si>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</si>
  <si>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</si>
  <si>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</si>
  <si>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</si>
  <si>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</si>
  <si>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</si>
  <si>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</si>
  <si>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</si>
  <si>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</si>
  <si>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</si>
  <si>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</si>
  <si>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</si>
  <si>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</si>
  <si>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</si>
  <si>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</si>
  <si>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</si>
  <si>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</si>
  <si>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</si>
  <si>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</si>
  <si>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</si>
  <si>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</si>
  <si>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</si>
  <si>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</si>
  <si>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</si>
  <si>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</si>
  <si>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</si>
  <si>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</si>
  <si>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</si>
  <si>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</si>
  <si>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</si>
  <si>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</si>
  <si>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</si>
  <si>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</si>
  <si>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</si>
  <si>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</si>
  <si>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</si>
  <si>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</si>
  <si>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</si>
  <si>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</si>
  <si>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</si>
  <si>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</si>
  <si>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</si>
  <si>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</si>
  <si>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</si>
  <si>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</si>
  <si>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</si>
  <si>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</si>
  <si>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</si>
  <si>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</si>
  <si>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</si>
  <si>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</si>
  <si>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</si>
  <si>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</si>
  <si>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</si>
  <si>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</si>
  <si>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</si>
  <si>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</si>
  <si>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</si>
  <si>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</si>
  <si>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</si>
  <si>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</si>
  <si>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</si>
  <si>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</si>
  <si>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</si>
  <si>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</si>
  <si>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</si>
  <si>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</si>
  <si>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</si>
  <si>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</si>
  <si>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</si>
  <si>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</si>
  <si>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</si>
  <si>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</si>
  <si>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</si>
  <si>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</si>
  <si>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</si>
  <si>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</si>
  <si>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</si>
  <si>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</si>
  <si>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</si>
  <si>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</si>
  <si>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</si>
  <si>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</si>
  <si>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</si>
  <si>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</si>
  <si>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</si>
  <si>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</si>
  <si>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</si>
  <si>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</si>
  <si>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</si>
  <si>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</si>
  <si>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</si>
  <si>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</si>
  <si>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</si>
  <si>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</si>
  <si>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</si>
  <si>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</si>
  <si>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</si>
  <si>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</si>
  <si>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</si>
  <si>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</si>
  <si>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</si>
  <si>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</si>
  <si>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</si>
  <si>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</si>
  <si>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</si>
  <si>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</si>
  <si>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</si>
  <si>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</si>
  <si>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</si>
  <si>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</si>
  <si>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</si>
  <si>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</si>
  <si>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</si>
  <si>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</si>
  <si>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</si>
  <si>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</si>
  <si>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</si>
  <si>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</si>
  <si>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</si>
  <si>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</si>
  <si>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</si>
  <si>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</si>
  <si>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</si>
  <si>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</si>
  <si>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</si>
  <si>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</si>
  <si>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</si>
  <si>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</si>
  <si>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</si>
  <si>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</si>
  <si>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</si>
  <si>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</si>
  <si>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</si>
  <si>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</si>
  <si>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</si>
  <si>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</si>
  <si>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</si>
  <si>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</si>
  <si>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</si>
  <si>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</si>
  <si>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</si>
  <si>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</si>
  <si>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</si>
  <si>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</si>
  <si>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</si>
  <si>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</si>
  <si>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</si>
  <si>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</si>
  <si>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</si>
  <si>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</si>
  <si>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</si>
  <si>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</si>
  <si>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</si>
  <si>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</si>
  <si>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</si>
  <si>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</si>
  <si>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</si>
  <si>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</si>
  <si>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</si>
  <si>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</si>
  <si>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</si>
  <si>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</si>
  <si>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</si>
  <si>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</si>
  <si>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</si>
  <si>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</si>
  <si>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</si>
  <si>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</si>
  <si>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</si>
  <si>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</si>
  <si>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</si>
  <si>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</si>
  <si>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</si>
  <si>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</si>
  <si>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</si>
  <si>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</si>
  <si>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</si>
  <si>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</si>
  <si>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</si>
  <si>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</si>
  <si>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</si>
  <si>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</si>
  <si>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</si>
  <si>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</si>
  <si>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</si>
  <si>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</si>
  <si>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</si>
  <si>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</si>
  <si>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</si>
  <si>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</si>
  <si>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</si>
  <si>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</si>
  <si>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</si>
  <si>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</si>
  <si>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</si>
  <si>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</si>
  <si>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</si>
  <si>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</si>
  <si>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</si>
  <si>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</si>
  <si>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</si>
  <si>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</si>
  <si>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</si>
  <si>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</si>
  <si>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</si>
  <si>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</si>
  <si>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</si>
  <si>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</si>
  <si>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</si>
  <si>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</si>
  <si>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</si>
  <si>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</si>
  <si>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</si>
  <si>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</si>
  <si>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</si>
  <si>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</si>
  <si>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</si>
  <si>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</si>
  <si>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</si>
  <si>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</si>
  <si>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</si>
  <si>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</si>
  <si>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</si>
  <si>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</si>
  <si>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</si>
  <si>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</si>
  <si>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</si>
  <si>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</si>
  <si>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</si>
  <si>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</si>
  <si>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</si>
  <si>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</si>
  <si>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</si>
  <si>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</si>
  <si>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</si>
  <si>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</si>
  <si>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</si>
  <si>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</si>
  <si>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</si>
  <si>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</si>
  <si>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</si>
  <si>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</si>
  <si>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</si>
  <si>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</si>
  <si>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</si>
  <si>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</si>
  <si>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</si>
  <si>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</si>
  <si>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</si>
  <si>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</si>
  <si>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</si>
  <si>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</si>
  <si>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</si>
  <si>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</si>
  <si>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</si>
  <si>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</si>
  <si>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</si>
  <si>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</si>
  <si>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</si>
  <si>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</si>
  <si>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</si>
  <si>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</si>
  <si>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</si>
  <si>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</si>
  <si>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</si>
  <si>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</si>
  <si>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</si>
  <si>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</si>
  <si>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</si>
  <si>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</si>
  <si>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</si>
  <si>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</si>
  <si>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</si>
  <si>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</si>
  <si>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</si>
  <si>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</si>
  <si>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</si>
  <si>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</si>
  <si>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</si>
  <si>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</si>
  <si>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</si>
  <si>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</si>
  <si>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</si>
  <si>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</si>
  <si>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</si>
  <si>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</si>
  <si>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</si>
  <si>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</si>
  <si>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</si>
  <si>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</si>
  <si>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</si>
  <si>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</si>
  <si>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</si>
  <si>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</si>
  <si>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</si>
  <si>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</si>
  <si>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</si>
  <si>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</si>
  <si>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</si>
  <si>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</si>
  <si>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</si>
  <si>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</si>
  <si>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</si>
  <si>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</si>
  <si>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</si>
  <si>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</si>
  <si>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</si>
  <si>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</si>
  <si>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</si>
  <si>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</si>
  <si>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</si>
  <si>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</si>
  <si>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</si>
  <si>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</si>
  <si>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</si>
  <si>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</si>
  <si>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</si>
  <si>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</si>
  <si>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</si>
  <si>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</si>
  <si>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</si>
  <si>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</si>
  <si>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</si>
  <si>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</si>
  <si>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</si>
  <si>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</si>
  <si>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</si>
  <si>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</si>
  <si>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</si>
  <si>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</si>
  <si>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</si>
  <si>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</si>
  <si>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</si>
  <si>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</si>
  <si>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</si>
  <si>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</si>
  <si>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</si>
  <si>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</si>
  <si>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</si>
  <si>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</si>
  <si>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</si>
  <si>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</si>
  <si>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</si>
  <si>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</si>
  <si>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</si>
  <si>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</si>
  <si>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</si>
  <si>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</si>
  <si>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</si>
  <si>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</si>
  <si>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</si>
  <si>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</si>
  <si>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</si>
  <si>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</si>
  <si>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</si>
  <si>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</si>
  <si>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</si>
  <si>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</si>
  <si>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</si>
  <si>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</si>
  <si>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</si>
  <si>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</si>
  <si>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</si>
  <si>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</si>
  <si>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</si>
  <si>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</si>
  <si>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</si>
  <si>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</si>
  <si>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</si>
  <si>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</si>
  <si>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</si>
  <si>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</si>
  <si>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</si>
  <si>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</si>
  <si>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</si>
  <si>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</si>
  <si>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</si>
  <si>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</si>
  <si>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</si>
  <si>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</si>
  <si>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</si>
  <si>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</si>
  <si>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</si>
  <si>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</si>
  <si>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</si>
  <si>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</si>
  <si>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</si>
  <si>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</si>
  <si>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</si>
  <si>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</si>
  <si>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</si>
  <si>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</si>
  <si>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</si>
  <si>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</si>
  <si>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</si>
  <si>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</si>
  <si>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</si>
  <si>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</si>
  <si>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</si>
  <si>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</si>
  <si>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</si>
  <si>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</si>
  <si>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</si>
  <si>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</si>
  <si>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</si>
  <si>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</si>
  <si>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</si>
  <si>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</si>
  <si>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</si>
  <si>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</si>
  <si>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</si>
  <si>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</si>
  <si>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</si>
  <si>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</si>
  <si>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</si>
  <si>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</si>
  <si>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</si>
  <si>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</si>
  <si>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</si>
  <si>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</si>
  <si>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</si>
  <si>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</si>
  <si>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</si>
  <si>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</si>
  <si>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</si>
  <si>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</si>
  <si>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</si>
  <si>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</si>
  <si>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</si>
  <si>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</si>
  <si>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</si>
  <si>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</si>
  <si>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</si>
  <si>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</si>
  <si>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</si>
  <si>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</si>
  <si>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</si>
  <si>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</si>
  <si>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</si>
  <si>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</si>
  <si>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</si>
  <si>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</si>
  <si>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</si>
  <si>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</si>
  <si>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</si>
  <si>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</si>
  <si>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</si>
  <si>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</si>
  <si>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</si>
  <si>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</si>
  <si>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</si>
  <si>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</si>
  <si>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</si>
  <si>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</si>
  <si>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</si>
  <si>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</si>
  <si>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</si>
  <si>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</si>
  <si>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</si>
  <si>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</si>
  <si>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</si>
  <si>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</si>
  <si>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</si>
  <si>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</si>
  <si>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</si>
  <si>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</si>
  <si>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</si>
  <si>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</si>
  <si>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</si>
  <si>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</si>
  <si>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</si>
  <si>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</si>
  <si>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</si>
  <si>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</si>
  <si>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</si>
  <si>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</si>
  <si>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</si>
  <si>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</si>
  <si>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</si>
  <si>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</si>
  <si>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</si>
  <si>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</si>
  <si>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</si>
  <si>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</si>
  <si>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</si>
  <si>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</si>
  <si>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</si>
  <si>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</si>
  <si>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</si>
  <si>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</si>
  <si>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</si>
  <si>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</si>
  <si>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</si>
  <si>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</si>
  <si>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</si>
  <si>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</si>
  <si>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</si>
  <si>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</si>
  <si>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</si>
  <si>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</si>
  <si>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</si>
  <si>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</si>
  <si>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</si>
  <si>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</si>
  <si>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</si>
  <si>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</si>
  <si>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</si>
  <si>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</si>
  <si>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</si>
  <si>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</si>
  <si>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</si>
  <si>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</si>
  <si>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</si>
  <si>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</si>
  <si>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</si>
  <si>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</si>
  <si>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</si>
  <si>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</si>
  <si>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</si>
  <si>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</si>
  <si>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</si>
  <si>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</si>
  <si>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</si>
  <si>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</si>
  <si>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</si>
  <si>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</si>
  <si>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</si>
  <si>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</si>
  <si>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</si>
  <si>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</si>
  <si>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</si>
  <si>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</si>
  <si>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</si>
  <si>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</si>
  <si>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</si>
  <si>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</si>
  <si>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</si>
  <si>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</si>
  <si>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</si>
  <si>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</si>
  <si>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</si>
  <si>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</si>
  <si>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</si>
  <si>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</si>
  <si>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</si>
  <si>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</si>
  <si>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</si>
  <si>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</si>
  <si>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</si>
  <si>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</si>
  <si>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</si>
  <si>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</si>
  <si>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</si>
  <si>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</si>
  <si>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</si>
  <si>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</si>
  <si>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</si>
  <si>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</si>
  <si>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</si>
  <si>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</si>
  <si>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</si>
  <si>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</si>
  <si>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</si>
  <si>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</si>
  <si>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</si>
  <si>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</si>
  <si>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</si>
  <si>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</si>
  <si>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</si>
  <si>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</si>
  <si>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</si>
  <si>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</si>
  <si>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</si>
  <si>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</si>
  <si>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</si>
  <si>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</si>
  <si>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</si>
  <si>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</si>
  <si>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</si>
  <si>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</si>
  <si>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</si>
  <si>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</si>
  <si>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</si>
  <si>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</si>
  <si>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</si>
  <si>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</si>
  <si>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</si>
  <si>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</si>
  <si>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</si>
  <si>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</si>
  <si>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</si>
  <si>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</si>
  <si>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</si>
  <si>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</si>
  <si>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</si>
  <si>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</si>
  <si>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</si>
  <si>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</si>
  <si>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</si>
  <si>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</si>
  <si>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</si>
  <si>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</si>
  <si>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</si>
  <si>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</si>
  <si>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</si>
  <si>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</si>
  <si>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</si>
  <si>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</si>
  <si>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</si>
  <si>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</si>
  <si>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</si>
  <si>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</si>
  <si>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</si>
  <si>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</si>
  <si>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</si>
  <si>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</si>
  <si>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</si>
  <si>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</si>
  <si>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</si>
  <si>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</si>
  <si>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</si>
  <si>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</si>
  <si>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</si>
  <si>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</si>
  <si>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</si>
  <si>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</si>
  <si>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</si>
  <si>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</si>
  <si>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</si>
  <si>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</si>
  <si>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</si>
  <si>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</si>
  <si>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</si>
  <si>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</si>
  <si>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</si>
  <si>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</si>
  <si>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</si>
  <si>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</si>
  <si>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</si>
  <si>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</si>
  <si>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</si>
  <si>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</si>
  <si>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</si>
  <si>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</si>
  <si>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</si>
  <si>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</si>
  <si>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</si>
  <si>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</si>
  <si>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</si>
  <si>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</si>
  <si>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</si>
  <si>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</si>
  <si>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</si>
  <si>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</si>
  <si>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</si>
  <si>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</si>
  <si>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</si>
  <si>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</si>
  <si>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</si>
  <si>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</si>
  <si>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</si>
  <si>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</si>
  <si>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</si>
  <si>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</si>
  <si>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</si>
  <si>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</si>
  <si>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</si>
  <si>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</si>
  <si>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</si>
  <si>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</si>
  <si>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</si>
  <si>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</si>
  <si>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</si>
  <si>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</si>
  <si>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</si>
  <si>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</si>
  <si>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</si>
  <si>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</si>
  <si>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</si>
  <si>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</si>
  <si>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</si>
  <si>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</si>
  <si>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</si>
  <si>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</si>
  <si>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</si>
  <si>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</si>
  <si>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</si>
  <si>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</si>
  <si>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</si>
  <si>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</si>
  <si>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</si>
  <si>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</si>
  <si>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</si>
  <si>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</si>
  <si>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</si>
  <si>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</si>
  <si>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</si>
  <si>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</si>
  <si>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</si>
  <si>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</si>
  <si>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</si>
  <si>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</si>
  <si>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</si>
  <si>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</si>
  <si>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</si>
  <si>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</si>
  <si>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</si>
  <si>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</si>
  <si>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</si>
  <si>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</si>
  <si>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</si>
  <si>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</si>
  <si>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</si>
  <si>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</si>
  <si>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</si>
  <si>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</si>
  <si>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</si>
  <si>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</si>
  <si>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</si>
  <si>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</si>
  <si>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</si>
  <si>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</si>
  <si>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</si>
  <si>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</si>
  <si>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</si>
  <si>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</si>
  <si>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</si>
  <si>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</si>
  <si>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</si>
  <si>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</si>
  <si>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</si>
  <si>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</si>
  <si>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</si>
  <si>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</si>
  <si>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</si>
  <si>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</si>
  <si>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</si>
  <si>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</si>
  <si>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</si>
  <si>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</si>
  <si>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</si>
  <si>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</si>
  <si>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</si>
  <si>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</si>
  <si>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</si>
  <si>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</si>
  <si>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</si>
  <si>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</si>
  <si>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</si>
  <si>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</si>
  <si>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</si>
  <si>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</si>
  <si>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</si>
  <si>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</si>
  <si>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</si>
  <si>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</si>
  <si>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</si>
  <si>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</si>
  <si>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</si>
  <si>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</si>
  <si>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</si>
  <si>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</si>
  <si>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</si>
  <si>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</si>
  <si>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</si>
  <si>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</si>
  <si>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</si>
  <si>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</si>
  <si>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</si>
  <si>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</si>
  <si>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</si>
  <si>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</si>
  <si>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</si>
  <si>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</si>
  <si>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</si>
  <si>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</si>
  <si>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</si>
  <si>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</si>
  <si>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</si>
  <si>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</si>
  <si>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</si>
  <si>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</si>
  <si>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</si>
  <si>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</si>
  <si>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</si>
  <si>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</si>
  <si>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</si>
  <si>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</si>
  <si>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</si>
  <si>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</si>
  <si>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</si>
  <si>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</si>
  <si>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</si>
  <si>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</si>
  <si>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</si>
  <si>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</si>
  <si>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</si>
  <si>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</si>
  <si>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</si>
  <si>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</si>
  <si>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</si>
  <si>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</si>
  <si>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</si>
  <si>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</si>
  <si>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</si>
  <si>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</si>
  <si>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</si>
  <si>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</si>
  <si>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</si>
  <si>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</si>
  <si>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</si>
  <si>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</si>
  <si>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</si>
  <si>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</si>
  <si>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</si>
  <si>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</si>
  <si>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</si>
  <si>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</si>
  <si>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</si>
  <si>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</si>
  <si>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</si>
  <si>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</si>
  <si>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</si>
  <si>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</si>
  <si>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</si>
  <si>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</si>
  <si>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</si>
  <si>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</si>
  <si>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</si>
  <si>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</si>
  <si>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</si>
  <si>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</si>
  <si>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</si>
  <si>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</si>
  <si>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</si>
  <si>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</si>
  <si>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</si>
  <si>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</si>
  <si>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</si>
  <si>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</si>
  <si>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</si>
  <si>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</si>
  <si>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</si>
  <si>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</si>
  <si>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</si>
  <si>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</si>
  <si>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</si>
  <si>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</si>
  <si>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</si>
  <si>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</si>
  <si>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</si>
  <si>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</si>
  <si>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</si>
  <si>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</si>
  <si>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</si>
  <si>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</si>
  <si>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</si>
  <si>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</si>
  <si>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</si>
  <si>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</si>
  <si>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</si>
  <si>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</si>
  <si>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</si>
  <si>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</si>
  <si>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</si>
  <si>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</si>
  <si>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</si>
  <si>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</si>
  <si>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</si>
  <si>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</si>
  <si>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</si>
  <si>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</si>
  <si>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</si>
  <si>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</si>
  <si>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</si>
  <si>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</si>
  <si>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</si>
  <si>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</si>
  <si>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</si>
  <si>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</si>
  <si>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</si>
  <si>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</si>
  <si>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</si>
  <si>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</si>
  <si>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</si>
  <si>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</si>
  <si>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</si>
  <si>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</si>
  <si>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</si>
  <si>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</si>
  <si>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</si>
  <si>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</si>
  <si>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</si>
  <si>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</si>
  <si>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</si>
  <si>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</si>
  <si>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</si>
  <si>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</si>
  <si>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</si>
  <si>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</si>
  <si>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</si>
  <si>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</si>
  <si>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</si>
  <si>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</si>
  <si>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</si>
  <si>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</si>
  <si>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</si>
  <si>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</si>
  <si>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</si>
  <si>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</si>
  <si>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</si>
  <si>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</si>
  <si>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</si>
  <si>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</si>
  <si>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</si>
  <si>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</si>
  <si>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</si>
  <si>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</si>
  <si>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</si>
  <si>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</si>
  <si>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</si>
  <si>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</si>
  <si>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</si>
  <si>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</si>
  <si>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</si>
  <si>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</si>
  <si>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</si>
  <si>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</si>
  <si>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</si>
  <si>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</si>
  <si>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</si>
  <si>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</si>
  <si>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</si>
  <si>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</si>
  <si>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</si>
  <si>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</si>
  <si>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</si>
  <si>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</si>
  <si>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</si>
  <si>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</si>
  <si>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</si>
  <si>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</si>
  <si>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</si>
  <si>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</si>
  <si>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</si>
  <si>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</si>
  <si>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</si>
  <si>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</si>
  <si>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</si>
  <si>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</si>
  <si>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</si>
  <si>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</si>
  <si>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</si>
  <si>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</si>
  <si>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</si>
  <si>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</si>
  <si>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</si>
  <si>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</si>
  <si>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</si>
  <si>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</si>
  <si>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</si>
  <si>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</si>
  <si>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</si>
  <si>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</si>
  <si>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</si>
  <si>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</si>
  <si>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</si>
  <si>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</si>
  <si>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</si>
  <si>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</si>
  <si>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</si>
  <si>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</si>
  <si>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</si>
  <si>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</si>
  <si>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</si>
  <si>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</si>
  <si>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</si>
  <si>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</si>
  <si>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</si>
  <si>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</si>
  <si>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</si>
  <si>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</si>
  <si>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</si>
  <si>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</si>
  <si>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</si>
  <si>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</si>
  <si>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</si>
  <si>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</si>
  <si>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</si>
  <si>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</si>
  <si>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</si>
  <si>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</si>
  <si>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</si>
  <si>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</si>
  <si>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</si>
  <si>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</si>
  <si>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</si>
  <si>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</si>
  <si>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</si>
  <si>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</si>
  <si>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</si>
  <si>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</si>
  <si>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</si>
  <si>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</si>
  <si>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</si>
  <si>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</si>
  <si>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</si>
  <si>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</si>
  <si>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</si>
  <si>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</si>
  <si>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</si>
  <si>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</si>
  <si>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</si>
  <si>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</si>
  <si>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</si>
  <si>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</si>
  <si>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</si>
  <si>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</si>
  <si>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</si>
  <si>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</si>
  <si>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</si>
  <si>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</si>
  <si>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</si>
  <si>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</si>
  <si>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</si>
  <si>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</si>
  <si>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</si>
  <si>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</si>
  <si>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</si>
  <si>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</si>
  <si>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</si>
  <si>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</si>
  <si>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</si>
  <si>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</si>
  <si>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</si>
  <si>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</si>
  <si>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</si>
  <si>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</si>
  <si>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</si>
  <si>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</si>
  <si>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</si>
  <si>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</si>
  <si>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</si>
  <si>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</si>
  <si>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</si>
  <si>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</si>
  <si>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</si>
  <si>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</si>
  <si>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</si>
  <si>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</si>
  <si>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</si>
  <si>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</si>
  <si>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</si>
  <si>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</si>
  <si>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</si>
  <si>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</si>
  <si>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</si>
  <si>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</si>
  <si>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</si>
  <si>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</si>
  <si>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</si>
  <si>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</si>
  <si>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</si>
  <si>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</si>
  <si>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</si>
  <si>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</si>
  <si>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</si>
  <si>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</si>
  <si>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</si>
  <si>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</si>
  <si>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</si>
  <si>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</si>
  <si>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</si>
  <si>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</si>
  <si>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</si>
  <si>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</si>
  <si>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</si>
  <si>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</si>
  <si>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</si>
  <si>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</si>
  <si>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</si>
  <si>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</si>
  <si>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</si>
  <si>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</si>
  <si>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</si>
  <si>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</si>
  <si>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</si>
  <si>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</si>
  <si>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</si>
  <si>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</si>
  <si>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</si>
  <si>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</si>
  <si>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</si>
  <si>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</si>
  <si>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</si>
  <si>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</si>
  <si>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</si>
  <si>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</si>
  <si>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</si>
  <si>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</si>
  <si>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</si>
  <si>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</si>
  <si>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</si>
  <si>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</si>
  <si>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</si>
  <si>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</si>
  <si>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</si>
  <si>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</si>
  <si>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</si>
  <si>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</si>
  <si>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</si>
  <si>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</si>
  <si>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</si>
  <si>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</si>
  <si>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</si>
  <si>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</si>
  <si>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</si>
  <si>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</si>
  <si>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</si>
  <si>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</si>
  <si>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</si>
  <si>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</si>
  <si>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</si>
  <si>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</si>
  <si>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</si>
  <si>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</si>
  <si>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</si>
  <si>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</si>
  <si>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</si>
  <si>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</si>
  <si>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</si>
  <si>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</si>
  <si>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</si>
  <si>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</si>
  <si>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</si>
  <si>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</si>
  <si>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</si>
  <si>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</si>
  <si>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</si>
  <si>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</si>
  <si>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</si>
  <si>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</si>
  <si>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</si>
  <si>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</si>
  <si>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</si>
  <si>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</si>
  <si>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</si>
  <si>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</si>
  <si>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</si>
  <si>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</si>
  <si>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</si>
  <si>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</si>
  <si>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</si>
  <si>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</si>
  <si>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</si>
  <si>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</si>
  <si>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</si>
  <si>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</si>
  <si>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</si>
  <si>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</si>
  <si>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</si>
  <si>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</si>
  <si>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</si>
  <si>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</si>
  <si>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</si>
  <si>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</si>
  <si>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</si>
  <si>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</si>
  <si>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</si>
  <si>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</si>
  <si>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</si>
  <si>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</si>
  <si>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</si>
  <si>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</si>
  <si>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</si>
  <si>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</si>
  <si>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</si>
  <si>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</si>
  <si>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</si>
  <si>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</si>
  <si>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</si>
  <si>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</si>
  <si>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</si>
  <si>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</si>
  <si>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</si>
  <si>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</si>
  <si>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</si>
  <si>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</si>
  <si>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</si>
  <si>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</si>
  <si>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</si>
  <si>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</si>
  <si>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</si>
  <si>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</si>
  <si>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</si>
  <si>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</si>
  <si>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</si>
  <si>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</si>
  <si>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</si>
  <si>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</si>
  <si>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</si>
  <si>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</si>
  <si>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</si>
  <si>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</si>
  <si>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</si>
  <si>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</si>
  <si>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</si>
  <si>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</si>
  <si>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</si>
  <si>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</si>
  <si>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</si>
  <si>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</si>
  <si>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</si>
  <si>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</si>
  <si>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</si>
  <si>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</si>
  <si>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</si>
  <si>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</si>
  <si>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</si>
  <si>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</si>
  <si>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</si>
  <si>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</si>
  <si>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</si>
  <si>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</si>
  <si>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</si>
  <si>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</si>
  <si>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</si>
  <si>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</si>
  <si>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</si>
  <si>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</si>
  <si>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</si>
  <si>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</si>
  <si>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</si>
  <si>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</si>
  <si>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</si>
  <si>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</si>
  <si>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</si>
  <si>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</si>
  <si>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</si>
  <si>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</si>
  <si>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</si>
  <si>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</si>
  <si>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</si>
  <si>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</si>
  <si>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</si>
  <si>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</si>
  <si>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</si>
  <si>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</si>
  <si>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</si>
  <si>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</si>
  <si>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</si>
  <si>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</si>
  <si>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</si>
  <si>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</si>
  <si>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</si>
  <si>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</si>
  <si>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</si>
  <si>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</si>
  <si>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</si>
  <si>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</si>
  <si>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</si>
  <si>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</si>
  <si>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</si>
  <si>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</si>
  <si>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</si>
  <si>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</si>
  <si>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</si>
  <si>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</si>
  <si>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</si>
  <si>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</si>
  <si>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</si>
  <si>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</si>
  <si>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</si>
  <si>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</si>
  <si>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</si>
  <si>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</si>
  <si>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</si>
  <si>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</si>
  <si>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</si>
  <si>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</si>
  <si>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</si>
  <si>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</si>
  <si>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</si>
  <si>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</si>
  <si>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</si>
  <si>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</si>
  <si>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</si>
  <si>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</si>
  <si>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</si>
  <si>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</si>
  <si>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</si>
  <si>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</si>
  <si>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</si>
  <si>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</si>
  <si>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</si>
  <si>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</si>
  <si>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</si>
  <si>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</si>
  <si>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</si>
  <si>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</si>
  <si>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</si>
  <si>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</si>
  <si>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</si>
  <si>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</si>
  <si>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</si>
  <si>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</si>
  <si>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</si>
  <si>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</si>
  <si>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</si>
  <si>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</si>
  <si>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</si>
  <si>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</si>
  <si>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</si>
  <si>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</si>
  <si>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</si>
  <si>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</si>
  <si>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</si>
  <si>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</si>
  <si>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</si>
  <si>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</si>
  <si>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</si>
  <si>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</si>
  <si>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</si>
  <si>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</si>
  <si>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</si>
  <si>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</si>
  <si>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</si>
  <si>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</si>
  <si>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</si>
  <si>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</si>
  <si>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</si>
  <si>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</si>
  <si>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</si>
  <si>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</si>
  <si>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</si>
  <si>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</si>
  <si>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</si>
  <si>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</si>
  <si>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</si>
  <si>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</si>
  <si>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</si>
  <si>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</si>
  <si>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</si>
  <si>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</si>
  <si>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</si>
  <si>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</si>
  <si>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</si>
  <si>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</si>
  <si>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</si>
  <si>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</si>
  <si>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</si>
  <si>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</si>
  <si>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</si>
  <si>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</si>
  <si>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</si>
  <si>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</si>
  <si>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</si>
  <si>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</si>
  <si>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</si>
  <si>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</si>
  <si>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</si>
  <si>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</si>
  <si>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</si>
  <si>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</si>
  <si>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</si>
  <si>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</si>
  <si>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</si>
  <si>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</si>
  <si>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</si>
  <si>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</si>
  <si>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</si>
  <si>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</si>
  <si>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</si>
  <si>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</si>
  <si>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</si>
  <si>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</si>
  <si>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</si>
  <si>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</si>
  <si>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</si>
  <si>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</si>
  <si>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</si>
  <si>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</si>
  <si>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</si>
  <si>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</si>
  <si>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</si>
  <si>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</si>
  <si>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</si>
  <si>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</si>
  <si>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</si>
  <si>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</si>
  <si>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</si>
  <si>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</si>
  <si>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</si>
  <si>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</si>
  <si>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</si>
  <si>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</si>
  <si>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</si>
  <si>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</si>
  <si>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</si>
  <si>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</si>
  <si>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</si>
  <si>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</si>
  <si>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</si>
  <si>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</si>
  <si>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</si>
  <si>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</si>
  <si>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</si>
  <si>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</si>
  <si>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</si>
  <si>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</si>
  <si>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</si>
  <si>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</si>
  <si>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</si>
  <si>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</si>
  <si>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</si>
  <si>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</si>
  <si>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</si>
  <si>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</si>
  <si>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</si>
  <si>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</si>
  <si>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</si>
  <si>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</si>
  <si>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</si>
  <si>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</si>
  <si>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</si>
  <si>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</si>
  <si>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</si>
  <si>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</si>
  <si>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</si>
  <si>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</si>
  <si>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</si>
  <si>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</si>
  <si>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</si>
  <si>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</si>
  <si>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</si>
  <si>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</si>
  <si>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</si>
  <si>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</si>
  <si>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</si>
  <si>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</si>
  <si>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</si>
  <si>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</si>
  <si>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</si>
  <si>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</si>
  <si>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</si>
  <si>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</si>
  <si>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</si>
  <si>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</si>
  <si>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</si>
  <si>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</si>
  <si>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</si>
  <si>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</si>
  <si>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</si>
  <si>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</si>
  <si>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</si>
  <si>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</si>
  <si>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</si>
  <si>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</si>
  <si>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</si>
  <si>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</si>
  <si>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</si>
  <si>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</si>
  <si>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</si>
  <si>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</si>
  <si>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</si>
  <si>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</si>
  <si>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</si>
  <si>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</si>
  <si>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</si>
  <si>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</si>
  <si>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</si>
  <si>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</si>
  <si>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</si>
  <si>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</si>
  <si>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</si>
  <si>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</si>
  <si>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</si>
  <si>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</si>
  <si>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</si>
  <si>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</si>
  <si>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</si>
  <si>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</si>
  <si>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</si>
  <si>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</si>
  <si>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</si>
  <si>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</si>
  <si>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</si>
  <si>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</si>
  <si>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</si>
  <si>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</si>
  <si>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</si>
  <si>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</si>
  <si>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</si>
  <si>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</si>
  <si>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</si>
  <si>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</si>
  <si>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</si>
  <si>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</si>
  <si>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</si>
  <si>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</si>
  <si>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</si>
  <si>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</si>
  <si>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</si>
  <si>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</si>
  <si>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</si>
  <si>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</si>
  <si>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</si>
  <si>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</si>
  <si>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</si>
  <si>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</si>
  <si>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</si>
  <si>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</si>
  <si>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</si>
  <si>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</si>
  <si>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</si>
  <si>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</si>
  <si>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</si>
  <si>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</si>
  <si>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</si>
  <si>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</si>
  <si>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</si>
  <si>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</si>
  <si>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</si>
  <si>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</si>
  <si>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</si>
  <si>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</si>
  <si>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</si>
  <si>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</si>
  <si>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</si>
  <si>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</si>
  <si>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</si>
  <si>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</si>
  <si>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</si>
  <si>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</si>
  <si>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</si>
  <si>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</si>
  <si>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</si>
  <si>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</si>
  <si>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</si>
  <si>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</si>
  <si>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</si>
  <si>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</si>
  <si>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</si>
  <si>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</si>
  <si>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</si>
  <si>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</si>
  <si>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</si>
  <si>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</si>
  <si>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</si>
  <si>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</si>
  <si>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</si>
  <si>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</si>
  <si>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</si>
  <si>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</si>
  <si>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</si>
  <si>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</si>
  <si>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</si>
  <si>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</si>
  <si>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</si>
  <si>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</si>
  <si>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</si>
  <si>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</si>
  <si>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</si>
  <si>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</si>
  <si>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</si>
  <si>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</si>
  <si>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</si>
  <si>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</si>
  <si>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</si>
  <si>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</si>
  <si>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</si>
  <si>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</si>
  <si>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</si>
  <si>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</si>
  <si>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</si>
  <si>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</si>
  <si>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</si>
  <si>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</si>
  <si>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</si>
  <si>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</si>
  <si>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</si>
  <si>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</si>
  <si>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</si>
  <si>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</si>
  <si>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</si>
  <si>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</si>
  <si>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</si>
  <si>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</si>
  <si>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</si>
  <si>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</si>
  <si>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</si>
  <si>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</si>
  <si>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</si>
  <si>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</si>
  <si>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</si>
  <si>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</si>
  <si>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</si>
  <si>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</si>
  <si>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</si>
  <si>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</si>
  <si>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</si>
  <si>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</si>
  <si>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</si>
  <si>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</si>
  <si>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</si>
  <si>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</si>
  <si>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</si>
  <si>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</si>
  <si>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</si>
  <si>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</si>
  <si>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</si>
  <si>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</si>
  <si>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</si>
  <si>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</si>
  <si>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</si>
  <si>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</si>
  <si>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</si>
  <si>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</si>
  <si>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</si>
  <si>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</si>
  <si>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</si>
  <si>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</si>
  <si>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</si>
  <si>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</si>
  <si>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</si>
  <si>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</si>
  <si>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</si>
  <si>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</si>
  <si>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</si>
  <si>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</si>
  <si>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</si>
  <si>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</si>
  <si>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</si>
  <si>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</si>
  <si>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</si>
  <si>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</si>
  <si>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</si>
  <si>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</si>
  <si>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</si>
  <si>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</si>
  <si>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</si>
  <si>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</si>
  <si>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</si>
  <si>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</si>
  <si>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</si>
  <si>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</si>
  <si>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</si>
  <si>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</si>
  <si>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</si>
  <si>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</si>
  <si>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</si>
  <si>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</si>
  <si>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</si>
  <si>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</si>
  <si>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</si>
  <si>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</si>
  <si>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</si>
  <si>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</si>
  <si>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</si>
  <si>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</si>
  <si>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</si>
  <si>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</si>
  <si>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</si>
  <si>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</si>
  <si>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</si>
  <si>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</si>
  <si>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</si>
  <si>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</si>
  <si>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</si>
  <si>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</si>
  <si>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</si>
  <si>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</si>
  <si>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</si>
  <si>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</si>
  <si>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</si>
  <si>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</si>
  <si>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</si>
  <si>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</si>
  <si>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</si>
  <si>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</si>
  <si>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</si>
  <si>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</si>
  <si>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</si>
  <si>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</si>
  <si>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</si>
  <si>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</si>
  <si>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</si>
  <si>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</si>
  <si>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</si>
  <si>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</si>
  <si>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</si>
  <si>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</si>
  <si>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</si>
  <si>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</si>
  <si>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</si>
  <si>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</si>
  <si>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</si>
  <si>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</si>
  <si>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</si>
  <si>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</si>
  <si>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</si>
  <si>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</si>
  <si>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</si>
  <si>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</si>
  <si>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</si>
  <si>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</si>
  <si>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</si>
  <si>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</si>
  <si>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</si>
  <si>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</si>
  <si>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</si>
  <si>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</si>
  <si>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</si>
  <si>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</si>
  <si>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</si>
  <si>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</si>
  <si>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</si>
  <si>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</si>
  <si>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</si>
  <si>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</si>
  <si>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</si>
  <si>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</si>
  <si>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</si>
  <si>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</si>
  <si>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</si>
  <si>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</si>
  <si>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</si>
  <si>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</si>
  <si>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</si>
  <si>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</si>
  <si>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</si>
  <si>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</si>
  <si>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</si>
  <si>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</si>
  <si>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</si>
  <si>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</si>
  <si>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</si>
  <si>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</si>
  <si>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</si>
  <si>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</si>
  <si>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</si>
  <si>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</si>
  <si>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</si>
  <si>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</si>
  <si>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</si>
  <si>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</si>
  <si>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</si>
  <si>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</si>
  <si>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</si>
  <si>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</si>
  <si>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</si>
  <si>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</si>
  <si>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</si>
  <si>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</si>
  <si>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</si>
  <si>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</si>
  <si>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</si>
  <si>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</si>
  <si>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</si>
  <si>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</si>
  <si>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</si>
  <si>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</si>
  <si>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</si>
  <si>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</si>
  <si>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</si>
  <si>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</si>
  <si>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</si>
  <si>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</si>
  <si>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</si>
  <si>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</si>
  <si>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</si>
  <si>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</si>
  <si>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</si>
  <si>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</si>
  <si>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</si>
  <si>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</si>
  <si>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</si>
  <si>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</si>
  <si>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</si>
  <si>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</si>
  <si>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</si>
  <si>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</si>
  <si>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</si>
  <si>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</si>
  <si>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</si>
  <si>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</si>
  <si>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</si>
  <si>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</si>
  <si>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</si>
  <si>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</si>
  <si>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</si>
  <si>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</si>
  <si>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</si>
  <si>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</si>
  <si>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</si>
  <si>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</si>
  <si>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</si>
  <si>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</si>
  <si>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</si>
  <si>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</si>
  <si>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</si>
  <si>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</si>
  <si>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</si>
  <si>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</si>
  <si>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</si>
  <si>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</si>
  <si>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</si>
  <si>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</si>
  <si>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</si>
  <si>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</si>
  <si>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</si>
  <si>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</si>
  <si>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</si>
  <si>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</si>
  <si>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</si>
  <si>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</si>
  <si>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</si>
  <si>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</si>
  <si>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</si>
  <si>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</si>
  <si>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</si>
  <si>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</si>
  <si>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</si>
  <si>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</si>
  <si>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</si>
  <si>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</si>
  <si>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</si>
  <si>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</si>
  <si>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</si>
  <si>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</si>
  <si>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</si>
  <si>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</si>
  <si>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</si>
  <si>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</si>
  <si>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</si>
  <si>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</si>
  <si>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</si>
  <si>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</si>
  <si>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</si>
  <si>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</si>
  <si>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</si>
  <si>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</si>
  <si>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</si>
  <si>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</si>
  <si>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</si>
  <si>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</si>
  <si>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</si>
  <si>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</si>
  <si>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</si>
  <si>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</si>
  <si>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</si>
  <si>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</si>
  <si>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</si>
  <si>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</si>
  <si>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</si>
  <si>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</si>
  <si>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</si>
  <si>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</si>
  <si>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</si>
  <si>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</si>
  <si>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</si>
  <si>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</si>
  <si>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</si>
  <si>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</si>
  <si>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</si>
  <si>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</si>
  <si>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</si>
  <si>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</si>
  <si>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</si>
  <si>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</si>
  <si>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</si>
  <si>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</si>
  <si>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</si>
  <si>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</si>
  <si>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</si>
  <si>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</si>
  <si>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</si>
  <si>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</si>
  <si>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</si>
  <si>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</si>
  <si>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</si>
  <si>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</si>
  <si>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</si>
  <si>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</si>
  <si>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</si>
  <si>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</si>
  <si>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</si>
  <si>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</si>
  <si>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</si>
  <si>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</si>
  <si>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</si>
  <si>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</si>
  <si>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</si>
  <si>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</si>
  <si>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</si>
  <si>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</si>
  <si>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</si>
  <si>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</si>
  <si>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</si>
  <si>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</si>
  <si>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</si>
  <si>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</si>
  <si>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</si>
  <si>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</si>
  <si>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</si>
  <si>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</si>
  <si>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</si>
  <si>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</si>
  <si>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</si>
  <si>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</si>
  <si>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</si>
  <si>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</si>
  <si>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</si>
  <si>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</si>
  <si>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</si>
  <si>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</si>
  <si>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</si>
  <si>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</si>
  <si>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</si>
  <si>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</si>
  <si>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</si>
  <si>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</si>
  <si>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</si>
  <si>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</si>
  <si>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</si>
  <si>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</si>
  <si>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</si>
  <si>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</si>
  <si>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</si>
  <si>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</si>
  <si>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</si>
  <si>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</si>
  <si>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</si>
  <si>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</si>
  <si>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</si>
  <si>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</si>
  <si>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</si>
  <si>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</si>
  <si>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</si>
  <si>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</si>
  <si>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</si>
  <si>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</si>
  <si>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</si>
  <si>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</si>
  <si>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</si>
  <si>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</si>
  <si>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</si>
  <si>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</si>
  <si>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</si>
  <si>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</si>
  <si>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</si>
  <si>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</si>
  <si>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</si>
  <si>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</si>
  <si>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</si>
  <si>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</si>
  <si>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</si>
  <si>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</si>
  <si>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</si>
  <si>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</si>
  <si>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</si>
  <si>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</si>
  <si>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</si>
  <si>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</si>
  <si>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</si>
  <si>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</si>
  <si>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</si>
  <si>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</si>
  <si>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</si>
  <si>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</si>
  <si>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</si>
  <si>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</si>
  <si>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</si>
  <si>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</si>
  <si>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</si>
  <si>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</si>
  <si>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</si>
  <si>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</si>
  <si>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</si>
  <si>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</si>
  <si>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</si>
  <si>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</si>
  <si>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</si>
  <si>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</si>
  <si>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</si>
  <si>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</si>
  <si>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</si>
  <si>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</si>
  <si>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</si>
  <si>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</si>
  <si>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</si>
  <si>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</si>
  <si>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</si>
  <si>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</si>
  <si>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</si>
  <si>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</si>
  <si>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</si>
  <si>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</si>
  <si>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</si>
  <si>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</si>
  <si>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</si>
  <si>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</si>
  <si>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</si>
  <si>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</si>
  <si>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</si>
  <si>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</si>
  <si>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</si>
  <si>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</si>
  <si>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</si>
  <si>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</si>
  <si>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</si>
  <si>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</si>
  <si>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</si>
  <si>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</si>
  <si>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</si>
  <si>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</si>
  <si>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</si>
  <si>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</si>
  <si>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</si>
  <si>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</si>
  <si>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</si>
  <si>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</si>
  <si>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</si>
  <si>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</si>
  <si>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</si>
  <si>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</si>
  <si>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</si>
  <si>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</si>
  <si>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</si>
  <si>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</si>
  <si>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</si>
  <si>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</si>
  <si>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</si>
  <si>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</si>
  <si>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</si>
  <si>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</si>
  <si>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</si>
  <si>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</si>
  <si>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</si>
  <si>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</si>
  <si>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</si>
  <si>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</si>
  <si>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</si>
  <si>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</si>
  <si>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</si>
  <si>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</si>
  <si>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</si>
  <si>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</si>
  <si>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</si>
  <si>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</si>
  <si>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</si>
  <si>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</si>
  <si>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</si>
  <si>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</si>
  <si>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</si>
  <si>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</si>
  <si>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</si>
  <si>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</si>
  <si>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</si>
  <si>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</si>
  <si>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</si>
  <si>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</si>
  <si>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</si>
  <si>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</si>
  <si>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</si>
  <si>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</si>
  <si>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</si>
  <si>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</si>
  <si>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</si>
  <si>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</si>
  <si>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</si>
  <si>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</si>
  <si>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</si>
  <si>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</si>
  <si>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</si>
  <si>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</si>
  <si>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</si>
  <si>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</si>
  <si>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</si>
  <si>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</si>
  <si>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</si>
  <si>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</si>
  <si>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</si>
  <si>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</si>
  <si>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</si>
  <si>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</si>
  <si>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</si>
  <si>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</si>
  <si>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</si>
  <si>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</si>
  <si>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</si>
  <si>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</si>
  <si>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</si>
  <si>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</si>
  <si>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</si>
  <si>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</si>
  <si>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</si>
  <si>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</si>
  <si>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</si>
  <si>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</si>
  <si>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</si>
  <si>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</si>
  <si>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</si>
  <si>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</si>
  <si>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</si>
  <si>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</si>
  <si>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</si>
  <si>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</si>
  <si>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</si>
  <si>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</si>
  <si>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</si>
  <si>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</si>
  <si>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</si>
  <si>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</si>
  <si>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</si>
  <si>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</si>
  <si>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</si>
  <si>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</si>
  <si>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</si>
  <si>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</si>
  <si>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</si>
  <si>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</si>
  <si>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</si>
  <si>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</si>
  <si>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</si>
  <si>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</si>
  <si>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</si>
  <si>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</si>
  <si>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</si>
  <si>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</si>
  <si>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</si>
  <si>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</si>
  <si>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</si>
  <si>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</si>
  <si>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</si>
  <si>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</si>
  <si>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</si>
  <si>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</si>
  <si>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</si>
  <si>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</si>
  <si>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</si>
  <si>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</si>
  <si>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</si>
  <si>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</si>
  <si>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</si>
  <si>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</si>
  <si>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</si>
  <si>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</si>
  <si>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</si>
  <si>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</si>
  <si>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</si>
  <si>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</si>
  <si>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</si>
  <si>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</si>
  <si>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</si>
  <si>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</si>
  <si>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</si>
  <si>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</si>
  <si>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</si>
  <si>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</si>
  <si>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</si>
  <si>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</si>
  <si>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</si>
  <si>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</si>
  <si>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</si>
  <si>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</si>
  <si>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</si>
  <si>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</si>
  <si>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</si>
  <si>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</si>
  <si>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</si>
  <si>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</si>
  <si>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</si>
  <si>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</si>
  <si>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</si>
  <si>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</si>
  <si>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</si>
  <si>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</si>
  <si>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</si>
  <si>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</si>
  <si>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</si>
  <si>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</si>
  <si>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</si>
  <si>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</si>
  <si>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</si>
  <si>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</si>
  <si>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</si>
  <si>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</si>
  <si>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</si>
  <si>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</si>
  <si>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</si>
  <si>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</si>
  <si>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</si>
  <si>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</si>
  <si>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</si>
  <si>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</si>
  <si>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</si>
  <si>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</si>
  <si>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</si>
  <si>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</si>
  <si>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</si>
  <si>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</si>
  <si>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</si>
  <si>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</si>
  <si>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</si>
  <si>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</si>
  <si>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</si>
  <si>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</si>
  <si>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</si>
  <si>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</si>
  <si>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</si>
  <si>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</si>
  <si>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</si>
  <si>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</si>
  <si>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</si>
  <si>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</si>
  <si>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</si>
  <si>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</si>
  <si>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</si>
  <si>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</si>
  <si>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</si>
  <si>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</si>
  <si>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</si>
  <si>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</si>
  <si>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</si>
  <si>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</si>
  <si>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</si>
  <si>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</si>
  <si>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</si>
  <si>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</si>
  <si>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</si>
  <si>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</si>
  <si>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</si>
  <si>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</si>
  <si>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</si>
  <si>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</si>
  <si>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</si>
  <si>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</si>
  <si>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</si>
  <si>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</si>
  <si>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</si>
  <si>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</si>
  <si>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</si>
  <si>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</si>
  <si>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</si>
  <si>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</si>
  <si>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</si>
  <si>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</si>
  <si>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</si>
  <si>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</si>
  <si>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</si>
  <si>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</si>
  <si>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</si>
  <si>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</si>
  <si>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</si>
  <si>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</si>
  <si>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</si>
  <si>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</si>
  <si>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</si>
  <si>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</si>
  <si>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</si>
  <si>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</si>
  <si>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</si>
  <si>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</si>
  <si>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</si>
  <si>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</si>
  <si>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</si>
  <si>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</si>
  <si>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</si>
  <si>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</si>
  <si>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</si>
  <si>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</si>
  <si>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</si>
  <si>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</si>
  <si>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</si>
  <si>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</si>
  <si>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</si>
  <si>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</si>
  <si>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</si>
  <si>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</si>
  <si>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</si>
  <si>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</si>
  <si>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</si>
  <si>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</si>
  <si>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</si>
  <si>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</si>
  <si>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</si>
  <si>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</si>
  <si>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</si>
  <si>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</si>
  <si>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</si>
  <si>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</si>
  <si>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</si>
  <si>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</si>
  <si>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</si>
  <si>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</si>
  <si>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</si>
  <si>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</si>
  <si>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</si>
  <si>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</si>
  <si>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</si>
  <si>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</si>
  <si>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</si>
  <si>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</si>
  <si>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</si>
  <si>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</si>
  <si>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</si>
  <si>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</si>
  <si>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</si>
  <si>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</si>
  <si>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</si>
  <si>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</si>
  <si>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</si>
  <si>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</si>
  <si>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</si>
  <si>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</si>
  <si>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</si>
  <si>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</si>
  <si>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</si>
  <si>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</si>
  <si>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</si>
  <si>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</si>
  <si>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</si>
  <si>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</si>
  <si>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</si>
  <si>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</si>
  <si>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</si>
  <si>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</si>
  <si>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</si>
  <si>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</si>
  <si>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</si>
  <si>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</si>
  <si>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</si>
  <si>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</si>
  <si>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</si>
  <si>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</si>
  <si>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</si>
  <si>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</si>
  <si>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</si>
  <si>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</si>
  <si>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</si>
  <si>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</si>
  <si>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</si>
  <si>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</si>
  <si>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</si>
  <si>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</si>
  <si>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</si>
  <si>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</si>
  <si>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</si>
  <si>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</si>
  <si>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</si>
  <si>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</si>
  <si>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</si>
  <si>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</si>
  <si>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</si>
  <si>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</si>
  <si>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</si>
  <si>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</si>
  <si>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</si>
  <si>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</si>
  <si>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</si>
  <si>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</si>
  <si>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</si>
  <si>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</si>
  <si>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</si>
  <si>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</si>
  <si>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</si>
  <si>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</si>
  <si>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</si>
  <si>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</si>
  <si>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</si>
  <si>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</si>
  <si>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</si>
  <si>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</si>
  <si>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</si>
  <si>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</si>
  <si>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</si>
  <si>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</si>
  <si>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</si>
  <si>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</si>
  <si>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</si>
  <si>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</si>
  <si>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</si>
  <si>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</si>
  <si>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</si>
  <si>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</si>
  <si>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</si>
  <si>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</si>
  <si>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</si>
  <si>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</si>
  <si>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</si>
  <si>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</si>
  <si>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</si>
  <si>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</si>
  <si>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</si>
  <si>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</si>
  <si>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</si>
  <si>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</si>
  <si>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</si>
  <si>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</si>
  <si>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</si>
  <si>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</si>
  <si>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</si>
  <si>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</si>
  <si>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</si>
  <si>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</si>
  <si>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</si>
  <si>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</si>
  <si>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</si>
  <si>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</si>
  <si>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</si>
  <si>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</si>
  <si>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</si>
  <si>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</si>
  <si>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</si>
  <si>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</si>
  <si>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</si>
  <si>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</si>
  <si>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</si>
  <si>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</si>
  <si>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</si>
  <si>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</si>
  <si>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</si>
  <si>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</si>
  <si>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</si>
  <si>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</si>
  <si>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</si>
  <si>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</si>
  <si>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</si>
  <si>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</si>
  <si>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</si>
  <si>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</si>
  <si>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</si>
  <si>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</si>
  <si>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</si>
  <si>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</si>
  <si>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</si>
  <si>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</si>
  <si>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</si>
  <si>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</si>
  <si>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</si>
  <si>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</si>
  <si>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</si>
  <si>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</si>
  <si>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</si>
  <si>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</si>
  <si>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</si>
  <si>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</si>
  <si>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</si>
  <si>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</si>
  <si>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</si>
  <si>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</si>
  <si>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</si>
  <si>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</si>
  <si>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</si>
  <si>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</si>
  <si>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</si>
  <si>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</si>
  <si>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</si>
  <si>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</si>
  <si>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</si>
  <si>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</si>
  <si>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</si>
  <si>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</si>
  <si>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</si>
  <si>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</si>
  <si>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</si>
  <si>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</si>
  <si>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</si>
  <si>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</si>
  <si>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</si>
  <si>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</si>
  <si>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</si>
  <si>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</si>
  <si>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</si>
  <si>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</si>
  <si>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</si>
  <si>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</si>
  <si>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</si>
  <si>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</si>
  <si>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</si>
  <si>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</si>
  <si>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</si>
  <si>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</si>
  <si>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</si>
  <si>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</si>
  <si>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</si>
  <si>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</si>
  <si>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</si>
  <si>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</si>
  <si>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</si>
  <si>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</si>
  <si>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</si>
  <si>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</si>
  <si>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</si>
  <si>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</si>
  <si>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</si>
  <si>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</si>
  <si>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</si>
  <si>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</si>
  <si>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</si>
  <si>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</si>
  <si>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</si>
  <si>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</si>
  <si>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</si>
  <si>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</si>
  <si>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</si>
  <si>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</si>
  <si>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</si>
  <si>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</si>
  <si>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</si>
  <si>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</si>
  <si>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</si>
  <si>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</si>
  <si>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</si>
  <si>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</si>
  <si>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</si>
  <si>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</si>
  <si>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</si>
  <si>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</si>
  <si>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</si>
  <si>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</si>
  <si>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</si>
  <si>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</si>
  <si>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</si>
  <si>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</si>
  <si>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</si>
  <si>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</si>
  <si>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</si>
  <si>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</si>
  <si>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</si>
  <si>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</si>
  <si>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</si>
  <si>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</si>
  <si>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</si>
  <si>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</si>
  <si>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</si>
  <si>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</si>
  <si>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</si>
  <si>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</si>
  <si>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</si>
  <si>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</si>
  <si>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</si>
  <si>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</si>
  <si>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</si>
  <si>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</si>
  <si>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</si>
  <si>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</si>
  <si>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</si>
  <si>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</si>
  <si>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</si>
  <si>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</si>
  <si>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</si>
  <si>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</si>
  <si>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</si>
  <si>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</si>
  <si>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</si>
  <si>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</si>
  <si>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</si>
  <si>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</si>
  <si>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</si>
  <si>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</si>
  <si>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</si>
  <si>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</si>
  <si>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</si>
  <si>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</si>
  <si>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</si>
  <si>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</si>
  <si>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</si>
  <si>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</si>
  <si>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</si>
  <si>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</si>
  <si>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</si>
  <si>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</si>
  <si>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</si>
  <si>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</si>
  <si>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</si>
  <si>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</si>
  <si>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</si>
  <si>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</si>
  <si>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</si>
  <si>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</si>
  <si>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</si>
  <si>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</si>
  <si>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</si>
  <si>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</si>
  <si>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</si>
  <si>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</si>
  <si>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</si>
  <si>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</si>
  <si>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</si>
  <si>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</si>
  <si>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</si>
  <si>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</si>
  <si>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</si>
  <si>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</si>
  <si>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</si>
  <si>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</si>
  <si>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</si>
  <si>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</si>
  <si>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</si>
  <si>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</si>
  <si>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</si>
  <si>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</si>
  <si>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</si>
  <si>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</si>
  <si>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</si>
  <si>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</si>
  <si>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</si>
  <si>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</si>
  <si>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</si>
  <si>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</si>
  <si>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</si>
  <si>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</si>
  <si>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</si>
  <si>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</si>
  <si>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</si>
  <si>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</si>
  <si>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</si>
  <si>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</si>
  <si>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</si>
  <si>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</si>
  <si>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</si>
  <si>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</si>
  <si>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</si>
  <si>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</si>
  <si>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</si>
  <si>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</si>
  <si>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</si>
  <si>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</si>
  <si>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</si>
  <si>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</si>
  <si>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</si>
  <si>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</si>
  <si>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</si>
  <si>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</si>
  <si>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</si>
  <si>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</si>
  <si>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</si>
  <si>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</si>
  <si>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</si>
  <si>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</si>
  <si>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</si>
  <si>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</si>
  <si>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</si>
  <si>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</si>
  <si>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</si>
  <si>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</si>
  <si>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</si>
  <si>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</si>
  <si>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</si>
  <si>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</si>
  <si>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</si>
  <si>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</si>
  <si>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</si>
  <si>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</si>
  <si>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</si>
  <si>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</si>
  <si>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</si>
  <si>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</si>
  <si>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</si>
  <si>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</si>
  <si>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</si>
  <si>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</si>
  <si>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</si>
  <si>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</si>
  <si>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</si>
  <si>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</si>
  <si>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</si>
  <si>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</si>
  <si>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</si>
  <si>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</si>
  <si>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</si>
  <si>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</si>
  <si>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</si>
  <si>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</si>
  <si>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</si>
  <si>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</si>
  <si>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</si>
  <si>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</si>
  <si>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</si>
  <si>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</si>
  <si>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</si>
  <si>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</si>
  <si>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</si>
  <si>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</si>
  <si>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</si>
  <si>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</si>
  <si>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</si>
  <si>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</si>
  <si>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</si>
  <si>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</si>
  <si>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</si>
  <si>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</si>
  <si>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</si>
  <si>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</si>
  <si>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</si>
  <si>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</si>
  <si>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</si>
  <si>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</si>
  <si>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</si>
  <si>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</si>
  <si>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</si>
  <si>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</si>
  <si>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</si>
  <si>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</si>
  <si>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</si>
  <si>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</si>
  <si>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</si>
  <si>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</si>
  <si>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</si>
  <si>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</si>
  <si>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</si>
  <si>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</si>
  <si>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</si>
  <si>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</si>
  <si>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</si>
  <si>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</si>
  <si>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</si>
  <si>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</si>
  <si>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</si>
  <si>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</si>
  <si>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</si>
  <si>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</si>
  <si>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</si>
  <si>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</si>
  <si>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</si>
  <si>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</si>
  <si>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</si>
  <si>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</si>
  <si>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</si>
  <si>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</si>
  <si>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</si>
  <si>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</si>
  <si>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</si>
  <si>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</si>
  <si>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</si>
  <si>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</si>
  <si>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</si>
  <si>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</si>
  <si>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</si>
  <si>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</si>
  <si>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</si>
  <si>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</si>
  <si>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</si>
  <si>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</si>
  <si>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</si>
  <si>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</si>
  <si>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</si>
  <si>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</si>
  <si>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</si>
  <si>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</si>
  <si>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</si>
  <si>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</si>
  <si>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</si>
  <si>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</si>
  <si>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</si>
  <si>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</si>
  <si>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</si>
  <si>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</si>
  <si>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</si>
  <si>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</si>
  <si>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</si>
  <si>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</si>
  <si>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</si>
  <si>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</si>
  <si>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</si>
  <si>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</si>
  <si>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</si>
  <si>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</si>
  <si>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</si>
  <si>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</si>
  <si>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</si>
  <si>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</si>
  <si>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</si>
  <si>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</si>
  <si>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</si>
  <si>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</si>
  <si>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</si>
  <si>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</si>
  <si>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</si>
  <si>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</si>
  <si>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</si>
  <si>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</si>
  <si>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</si>
  <si>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</si>
  <si>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</si>
  <si>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</si>
  <si>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</si>
  <si>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</si>
  <si>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</si>
  <si>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</si>
  <si>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</si>
  <si>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</si>
  <si>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</si>
  <si>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</si>
  <si>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</si>
  <si>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</si>
  <si>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</si>
  <si>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</si>
  <si>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</si>
  <si>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</si>
  <si>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</si>
  <si>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</si>
  <si>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</si>
  <si>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</si>
  <si>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</si>
  <si>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</si>
  <si>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</si>
  <si>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</si>
  <si>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</si>
  <si>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</si>
  <si>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</si>
  <si>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</si>
  <si>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</si>
  <si>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</si>
  <si>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</si>
  <si>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</si>
  <si>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</si>
  <si>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</si>
  <si>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</si>
  <si>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</si>
  <si>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</si>
  <si>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</si>
  <si>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</si>
  <si>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</si>
  <si>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</si>
  <si>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</si>
  <si>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</si>
  <si>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</si>
  <si>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</si>
  <si>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</si>
  <si>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</si>
  <si>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</si>
  <si>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</si>
  <si>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</si>
  <si>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</si>
  <si>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</si>
  <si>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</si>
  <si>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</si>
  <si>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</si>
  <si>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</si>
  <si>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</si>
  <si>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</si>
  <si>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</si>
  <si>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</si>
  <si>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</si>
  <si>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</si>
  <si>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</si>
  <si>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</si>
  <si>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</si>
  <si>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</si>
  <si>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</si>
  <si>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</si>
  <si>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</si>
  <si>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</si>
  <si>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</si>
  <si>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</si>
  <si>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</si>
  <si>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</si>
  <si>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</si>
  <si>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</si>
  <si>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</si>
  <si>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</si>
  <si>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</si>
  <si>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</si>
  <si>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</si>
  <si>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</si>
  <si>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</si>
  <si>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</si>
  <si>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</si>
  <si>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</si>
  <si>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</si>
  <si>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</si>
  <si>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</si>
  <si>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</si>
  <si>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</si>
  <si>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</si>
  <si>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</si>
  <si>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</si>
  <si>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</si>
  <si>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</si>
  <si>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</si>
  <si>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</si>
  <si>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</si>
  <si>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</si>
  <si>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</si>
  <si>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</si>
  <si>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</si>
  <si>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</si>
  <si>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</si>
  <si>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</si>
  <si>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</si>
  <si>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</si>
  <si>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</si>
  <si>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</si>
  <si>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</si>
  <si>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</si>
  <si>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</si>
  <si>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</si>
  <si>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</si>
  <si>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</si>
  <si>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</si>
  <si>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</si>
  <si>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</si>
  <si>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</si>
  <si>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</si>
  <si>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</si>
  <si>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</si>
  <si>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</si>
  <si>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</si>
  <si>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</si>
  <si>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</si>
  <si>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</si>
  <si>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</si>
  <si>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</si>
  <si>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</si>
  <si>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</si>
  <si>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</si>
  <si>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</si>
  <si>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</si>
  <si>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</si>
  <si>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</si>
  <si>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</si>
  <si>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</si>
  <si>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</si>
  <si>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</si>
  <si>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</si>
  <si>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</si>
  <si>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</si>
  <si>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</si>
  <si>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</si>
  <si>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</si>
  <si>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</si>
  <si>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</si>
  <si>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</si>
  <si>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</si>
  <si>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</si>
  <si>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</si>
  <si>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</si>
  <si>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</si>
  <si>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</si>
  <si>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</si>
  <si>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</si>
  <si>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</si>
  <si>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</si>
  <si>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</si>
  <si>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</si>
  <si>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</si>
  <si>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</si>
  <si>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</si>
  <si>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</si>
  <si>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</si>
  <si>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</si>
  <si>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</si>
  <si>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</si>
  <si>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</si>
  <si>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</si>
  <si>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</si>
  <si>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</si>
  <si>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</si>
  <si>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</si>
  <si>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</si>
  <si>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</si>
  <si>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</si>
  <si>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</si>
  <si>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</si>
  <si>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</si>
  <si>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</si>
  <si>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</si>
  <si>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</si>
  <si>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</si>
  <si>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</si>
  <si>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</si>
  <si>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</si>
  <si>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</si>
  <si>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</si>
  <si>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</si>
  <si>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</si>
  <si>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</si>
  <si>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</si>
  <si>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</si>
  <si>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</si>
  <si>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</si>
  <si>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</si>
  <si>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</si>
  <si>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</si>
  <si>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</si>
  <si>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</si>
  <si>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</si>
  <si>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</si>
  <si>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</si>
  <si>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</si>
  <si>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</si>
  <si>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</si>
  <si>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</si>
  <si>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</si>
  <si>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</si>
  <si>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</si>
  <si>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</si>
  <si>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</si>
  <si>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</si>
  <si>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</si>
  <si>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</si>
  <si>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</si>
  <si>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</si>
  <si>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</si>
  <si>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</si>
  <si>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</si>
  <si>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</si>
  <si>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</si>
  <si>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</si>
  <si>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</si>
  <si>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</si>
  <si>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</si>
  <si>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</si>
  <si>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</si>
  <si>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</si>
  <si>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</si>
  <si>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</si>
  <si>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</si>
  <si>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</si>
  <si>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</si>
  <si>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</si>
  <si>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</si>
  <si>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</si>
  <si>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</si>
  <si>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</si>
  <si>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</si>
  <si>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</si>
  <si>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</si>
  <si>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</si>
  <si>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</si>
  <si>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</si>
  <si>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</si>
  <si>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</si>
  <si>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</si>
  <si>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</si>
  <si>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</si>
  <si>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</si>
  <si>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</si>
  <si>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</si>
  <si>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</si>
  <si>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</si>
  <si>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</si>
  <si>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</si>
  <si>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</si>
  <si>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</si>
  <si>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</si>
  <si>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</si>
  <si>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</si>
  <si>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</si>
  <si>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</si>
  <si>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</si>
  <si>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</si>
  <si>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</si>
  <si>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</si>
  <si>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</si>
  <si>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</si>
  <si>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</si>
  <si>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</si>
  <si>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</si>
  <si>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</si>
  <si>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</si>
  <si>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</si>
  <si>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</si>
  <si>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</si>
  <si>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</si>
  <si>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</si>
  <si>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</si>
  <si>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</si>
  <si>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</si>
  <si>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</si>
  <si>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</si>
  <si>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</si>
  <si>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</si>
  <si>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</si>
  <si>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</si>
  <si>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</si>
  <si>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</si>
  <si>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</si>
  <si>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</si>
  <si>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</si>
  <si>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</si>
  <si>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</si>
  <si>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</si>
  <si>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</si>
  <si>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</si>
  <si>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</si>
  <si>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</si>
  <si>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</si>
  <si>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</si>
  <si>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</si>
  <si>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</si>
  <si>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</si>
  <si>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</si>
  <si>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</si>
  <si>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</si>
  <si>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</si>
  <si>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</si>
  <si>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</si>
  <si>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</si>
  <si>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</si>
  <si>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</si>
  <si>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</si>
  <si>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</si>
  <si>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</si>
  <si>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</si>
  <si>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</si>
  <si>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</si>
  <si>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</si>
  <si>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</si>
  <si>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</si>
  <si>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</si>
  <si>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</si>
  <si>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</si>
  <si>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</si>
  <si>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</si>
  <si>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</si>
  <si>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</si>
  <si>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</si>
  <si>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</si>
  <si>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</si>
  <si>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</si>
  <si>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</si>
  <si>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</si>
  <si>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</si>
  <si>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</si>
  <si>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</si>
  <si>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</si>
  <si>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</si>
  <si>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</si>
  <si>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</si>
  <si>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</si>
  <si>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</si>
  <si>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</si>
  <si>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</si>
  <si>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</si>
  <si>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</si>
  <si>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</si>
  <si>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</si>
  <si>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</si>
  <si>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</si>
  <si>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</si>
  <si>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</si>
  <si>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</si>
  <si>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</si>
  <si>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</si>
  <si>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</si>
  <si>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</si>
  <si>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</si>
  <si>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</si>
  <si>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</si>
  <si>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</si>
  <si>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</si>
  <si>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</si>
  <si>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</si>
  <si>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</si>
  <si>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</si>
  <si>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</si>
  <si>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</si>
  <si>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</si>
  <si>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</si>
  <si>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</si>
  <si>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</si>
  <si>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</si>
  <si>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</si>
  <si>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</si>
  <si>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</si>
  <si>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</si>
  <si>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</si>
  <si>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</si>
  <si>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</si>
  <si>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</si>
  <si>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</si>
  <si>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</si>
  <si>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</si>
  <si>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</si>
  <si>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</si>
  <si>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</si>
  <si>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</si>
  <si>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</si>
  <si>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</si>
  <si>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</si>
  <si>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</si>
  <si>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</si>
  <si>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</si>
  <si>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</si>
  <si>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</si>
  <si>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</si>
  <si>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</si>
  <si>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</si>
  <si>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</si>
  <si>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</si>
  <si>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</si>
  <si>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</si>
  <si>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</si>
  <si>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</si>
  <si>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</si>
  <si>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</si>
  <si>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</si>
  <si>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</si>
  <si>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</si>
  <si>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</si>
  <si>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</si>
  <si>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</si>
  <si>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</si>
  <si>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</si>
  <si>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</si>
  <si>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</si>
  <si>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</si>
  <si>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</si>
  <si>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</si>
  <si>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</si>
  <si>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</si>
  <si>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</si>
  <si>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</si>
  <si>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</si>
  <si>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</si>
  <si>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</si>
  <si>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</si>
  <si>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</si>
  <si>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</si>
  <si>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</si>
  <si>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</si>
  <si>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</si>
  <si>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</si>
  <si>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</si>
  <si>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</si>
  <si>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</si>
  <si>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</si>
  <si>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</si>
  <si>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</si>
  <si>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</si>
  <si>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</si>
  <si>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</si>
  <si>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</si>
  <si>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</si>
  <si>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</si>
  <si>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</si>
  <si>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</si>
  <si>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</si>
  <si>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</si>
  <si>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</si>
  <si>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</si>
  <si>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</si>
  <si>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</si>
  <si>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</si>
  <si>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</si>
  <si>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</si>
  <si>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</si>
  <si>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</si>
  <si>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</si>
  <si>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</si>
  <si>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</si>
  <si>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</si>
  <si>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</si>
  <si>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</si>
  <si>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</si>
  <si>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</si>
  <si>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</si>
  <si>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</si>
  <si>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</si>
  <si>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</si>
  <si>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</si>
  <si>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</si>
  <si>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</si>
  <si>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</si>
  <si>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</si>
  <si>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</si>
  <si>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</si>
  <si>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</si>
  <si>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</si>
  <si>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</si>
  <si>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</si>
  <si>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</si>
  <si>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</si>
  <si>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</si>
  <si>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</si>
  <si>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</si>
  <si>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</si>
  <si>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</si>
  <si>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</si>
  <si>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</si>
  <si>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</si>
  <si>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</si>
  <si>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</si>
  <si>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</si>
  <si>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</si>
  <si>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</si>
  <si>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</si>
  <si>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</si>
  <si>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</si>
  <si>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</si>
  <si>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</si>
  <si>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</si>
  <si>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</si>
  <si>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</si>
  <si>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</si>
  <si>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</si>
  <si>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</si>
  <si>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</si>
  <si>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</si>
  <si>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</si>
  <si>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</si>
  <si>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</si>
  <si>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</si>
  <si>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</si>
  <si>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</si>
  <si>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</si>
  <si>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</si>
  <si>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</si>
  <si>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</si>
  <si>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</si>
  <si>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</si>
  <si>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</si>
  <si>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</si>
  <si>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</si>
  <si>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</si>
  <si>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</si>
  <si>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</si>
  <si>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</si>
  <si>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</si>
  <si>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</si>
  <si>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</si>
  <si>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</si>
  <si>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</si>
  <si>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</si>
  <si>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</si>
  <si>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</si>
  <si>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</si>
  <si>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</si>
  <si>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</si>
  <si>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</si>
  <si>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</si>
  <si>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</si>
  <si>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</si>
  <si>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</si>
  <si>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</si>
  <si>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</si>
  <si>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</si>
  <si>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</si>
  <si>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</si>
  <si>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</si>
  <si>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</si>
  <si>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</si>
  <si>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</si>
  <si>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</si>
  <si>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</si>
  <si>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</si>
  <si>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</si>
  <si>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</si>
  <si>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</si>
  <si>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</si>
  <si>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</si>
  <si>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</si>
  <si>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</si>
  <si>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</si>
  <si>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</si>
  <si>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</si>
  <si>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</si>
  <si>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</si>
  <si>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</si>
  <si>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</si>
  <si>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</si>
  <si>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</si>
  <si>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</si>
  <si>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</si>
  <si>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</si>
  <si>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</si>
  <si>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</si>
  <si>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</si>
  <si>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</si>
  <si>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</si>
  <si>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</si>
  <si>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</si>
  <si>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</si>
  <si>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</si>
  <si>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</si>
  <si>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</si>
  <si>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</si>
  <si>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</si>
  <si>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</si>
  <si>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</si>
  <si>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</si>
  <si>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</si>
  <si>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</si>
  <si>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</si>
  <si>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</si>
  <si>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</si>
  <si>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</si>
  <si>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</si>
  <si>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</si>
  <si>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</si>
  <si>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</si>
  <si>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</si>
  <si>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</si>
  <si>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</si>
  <si>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</si>
  <si>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</si>
  <si>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</si>
  <si>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</si>
  <si>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</si>
  <si>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</si>
  <si>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</si>
  <si>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</si>
  <si>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</si>
  <si>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</si>
  <si>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</si>
  <si>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</si>
  <si>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</si>
  <si>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</si>
  <si>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</si>
  <si>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</si>
  <si>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</si>
  <si>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</si>
  <si>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</si>
  <si>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</si>
  <si>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</si>
  <si>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</si>
  <si>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</si>
  <si>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</si>
  <si>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</si>
  <si>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</si>
  <si>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</si>
  <si>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</si>
  <si>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</si>
  <si>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</si>
  <si>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</si>
  <si>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</si>
  <si>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</si>
  <si>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</si>
  <si>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</si>
  <si>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</si>
  <si>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</si>
  <si>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</si>
  <si>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</si>
  <si>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</si>
  <si>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</si>
  <si>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</si>
  <si>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</si>
  <si>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</si>
  <si>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</si>
  <si>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</si>
  <si>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</si>
  <si>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</si>
  <si>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</si>
  <si>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</si>
  <si>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</si>
  <si>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</si>
  <si>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</si>
  <si>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</si>
  <si>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</si>
  <si>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</si>
  <si>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</si>
  <si>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</si>
  <si>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</si>
  <si>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</si>
  <si>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</si>
  <si>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</si>
  <si>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</si>
  <si>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</si>
  <si>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</si>
  <si>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</si>
  <si>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</si>
  <si>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</si>
  <si>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</si>
  <si>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</si>
  <si>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</si>
  <si>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</si>
  <si>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</si>
  <si>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</si>
  <si>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</si>
  <si>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</si>
  <si>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</si>
  <si>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</si>
  <si>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</si>
  <si>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</si>
  <si>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</si>
  <si>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</si>
  <si>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</si>
  <si>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</si>
  <si>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</si>
  <si>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</si>
  <si>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</si>
  <si>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</si>
  <si>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</si>
  <si>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</si>
  <si>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</si>
  <si>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</si>
  <si>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</si>
  <si>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</si>
  <si>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</si>
  <si>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</si>
  <si>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</si>
  <si>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</si>
  <si>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</si>
  <si>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</si>
  <si>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</si>
  <si>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</si>
  <si>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</si>
  <si>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</si>
  <si>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</si>
  <si>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</si>
  <si>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</si>
  <si>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</si>
  <si>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</si>
  <si>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</si>
  <si>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</si>
  <si>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</si>
  <si>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</si>
  <si>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</si>
  <si>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</si>
  <si>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</si>
  <si>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</si>
  <si>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</si>
  <si>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</si>
  <si>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</si>
  <si>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</si>
  <si>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</si>
  <si>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</si>
  <si>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</si>
  <si>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</si>
  <si>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</si>
  <si>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</si>
  <si>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</si>
  <si>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</si>
  <si>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</si>
  <si>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</si>
  <si>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</si>
  <si>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</si>
  <si>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</si>
  <si>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</si>
  <si>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</si>
  <si>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</si>
  <si>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</si>
  <si>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</si>
  <si>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</si>
  <si>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</si>
  <si>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</si>
  <si>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</si>
  <si>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</si>
  <si>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</si>
  <si>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</si>
  <si>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</si>
  <si>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</si>
  <si>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</si>
  <si>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</si>
  <si>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</si>
  <si>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</si>
  <si>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</si>
  <si>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</si>
  <si>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</si>
  <si>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</si>
  <si>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</si>
  <si>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</si>
  <si>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</si>
  <si>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</si>
  <si>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</si>
  <si>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</si>
  <si>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</si>
  <si>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</si>
  <si>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</si>
  <si>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</si>
  <si>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</si>
  <si>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</si>
  <si>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</si>
  <si>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</si>
  <si>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</si>
  <si>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</si>
  <si>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</si>
  <si>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</si>
  <si>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</si>
  <si>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</si>
  <si>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</si>
  <si>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</si>
  <si>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</si>
  <si>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</si>
  <si>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</si>
  <si>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</si>
  <si>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</si>
  <si>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</si>
  <si>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</si>
  <si>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</si>
  <si>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</si>
  <si>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</si>
  <si>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</si>
  <si>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</si>
  <si>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</si>
  <si>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</si>
  <si>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</si>
  <si>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</si>
  <si>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</si>
  <si>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</si>
  <si>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</si>
  <si>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</si>
  <si>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</si>
  <si>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</si>
  <si>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</si>
  <si>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</si>
  <si>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</si>
  <si>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</si>
  <si>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</si>
  <si>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</si>
  <si>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</si>
  <si>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</si>
  <si>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</si>
  <si>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</si>
  <si>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</si>
  <si>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</si>
  <si>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</si>
  <si>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</si>
  <si>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</si>
  <si>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</si>
  <si>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</si>
  <si>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</si>
  <si>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</si>
  <si>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</si>
  <si>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</si>
  <si>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</si>
  <si>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</si>
  <si>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</si>
  <si>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</si>
  <si>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</si>
  <si>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</si>
  <si>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</si>
  <si>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</si>
  <si>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</si>
  <si>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</si>
  <si>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</si>
  <si>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</si>
  <si>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</si>
  <si>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</si>
  <si>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</si>
  <si>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</si>
  <si>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</si>
  <si>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</si>
  <si>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</si>
  <si>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</si>
  <si>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</si>
  <si>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</si>
  <si>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</si>
  <si>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</si>
  <si>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</si>
  <si>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</si>
  <si>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</si>
  <si>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</si>
  <si>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</si>
  <si>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</si>
  <si>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</si>
  <si>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</si>
  <si>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</si>
  <si>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</si>
  <si>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</si>
  <si>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</si>
  <si>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</si>
  <si>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</si>
  <si>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</si>
  <si>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</si>
  <si>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</si>
  <si>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</si>
  <si>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</si>
  <si>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</si>
  <si>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</si>
  <si>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</si>
  <si>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</si>
  <si>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</si>
  <si>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</si>
  <si>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</si>
  <si>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</si>
  <si>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</si>
  <si>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</si>
  <si>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</si>
  <si>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</si>
  <si>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</si>
  <si>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</si>
  <si>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</si>
  <si>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</si>
  <si>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</si>
  <si>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</si>
  <si>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</si>
  <si>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</si>
  <si>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</si>
  <si>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</si>
  <si>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</si>
  <si>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</si>
  <si>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</si>
  <si>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</si>
  <si>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</si>
  <si>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</si>
  <si>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</si>
  <si>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</si>
  <si>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</si>
  <si>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</si>
  <si>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</si>
  <si>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</si>
  <si>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</si>
  <si>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</si>
  <si>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</si>
  <si>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</si>
  <si>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</si>
  <si>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</si>
  <si>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</si>
  <si>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</si>
  <si>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</si>
  <si>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</si>
  <si>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</si>
  <si>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</si>
  <si>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</si>
  <si>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</si>
  <si>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</si>
  <si>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</si>
  <si>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</si>
  <si>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</si>
  <si>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</si>
  <si>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</si>
  <si>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</si>
  <si>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</si>
  <si>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</si>
  <si>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</si>
  <si>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</si>
  <si>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</si>
  <si>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</si>
  <si>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</si>
  <si>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</si>
  <si>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</si>
  <si>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</si>
  <si>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</si>
  <si>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</si>
  <si>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</si>
  <si>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</si>
  <si>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</si>
  <si>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</si>
  <si>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</si>
  <si>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</si>
  <si>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</si>
  <si>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</si>
  <si>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</si>
  <si>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</si>
  <si>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</si>
  <si>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</si>
  <si>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</si>
  <si>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</si>
  <si>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</si>
  <si>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</si>
  <si>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</si>
  <si>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</si>
  <si>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</si>
  <si>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</si>
  <si>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</si>
  <si>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</si>
  <si>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</si>
  <si>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</si>
  <si>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</si>
  <si>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</si>
  <si>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</si>
  <si>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</si>
  <si>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</si>
  <si>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</si>
  <si>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</si>
  <si>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</si>
  <si>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</si>
  <si>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</si>
  <si>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</si>
  <si>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</si>
  <si>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</si>
  <si>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</si>
  <si>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</si>
  <si>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</si>
  <si>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</si>
  <si>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</si>
  <si>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</si>
  <si>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</si>
  <si>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</si>
  <si>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</si>
  <si>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</si>
  <si>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</si>
  <si>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</si>
  <si>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</si>
  <si>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</si>
  <si>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</si>
  <si>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</si>
  <si>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</si>
  <si>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</si>
  <si>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</si>
  <si>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</si>
  <si>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</si>
  <si>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</si>
  <si>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</si>
  <si>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</si>
  <si>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</si>
  <si>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</si>
  <si>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</si>
  <si>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</si>
  <si>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</si>
  <si>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</si>
  <si>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</si>
  <si>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</si>
  <si>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</si>
  <si>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</si>
  <si>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</si>
  <si>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</si>
  <si>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</si>
  <si>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</si>
  <si>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</si>
  <si>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</si>
  <si>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</si>
  <si>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</si>
  <si>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</si>
  <si>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</si>
  <si>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</si>
  <si>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</si>
  <si>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</si>
  <si>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</si>
  <si>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</si>
  <si>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</si>
  <si>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</si>
  <si>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</si>
  <si>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</si>
  <si>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</si>
  <si>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</si>
  <si>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</si>
  <si>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</si>
  <si>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</si>
  <si>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</si>
  <si>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</si>
  <si>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</si>
  <si>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</si>
  <si>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</si>
  <si>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</si>
  <si>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</si>
  <si>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</si>
  <si>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</si>
  <si>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</si>
  <si>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</si>
  <si>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</si>
  <si>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</si>
  <si>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</si>
  <si>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</si>
  <si>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</si>
  <si>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</si>
  <si>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</si>
  <si>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</si>
  <si>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</si>
  <si>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</si>
  <si>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</si>
  <si>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</si>
  <si>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</si>
  <si>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</si>
  <si>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</si>
  <si>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</si>
  <si>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</si>
  <si>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</si>
  <si>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</si>
  <si>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</si>
  <si>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</si>
  <si>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</si>
  <si>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</si>
  <si>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</si>
  <si>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</si>
  <si>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</si>
  <si>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</si>
  <si>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</si>
  <si>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</si>
  <si>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</si>
  <si>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</si>
  <si>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</si>
  <si>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</si>
  <si>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</si>
  <si>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</si>
  <si>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</si>
  <si>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</si>
  <si>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</si>
  <si>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</si>
  <si>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</si>
  <si>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</si>
  <si>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</si>
  <si>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</si>
  <si>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</si>
  <si>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</si>
  <si>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</si>
  <si>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</si>
  <si>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</si>
  <si>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</si>
  <si>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</si>
  <si>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</si>
  <si>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</si>
  <si>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</si>
  <si>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</si>
  <si>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</si>
  <si>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</si>
  <si>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</si>
  <si>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</si>
  <si>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</si>
  <si>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</si>
  <si>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</si>
  <si>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</si>
  <si>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</si>
  <si>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</si>
  <si>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</si>
  <si>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</si>
  <si>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</si>
  <si>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</si>
  <si>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</si>
  <si>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</si>
  <si>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</si>
  <si>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</si>
  <si>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</si>
  <si>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</si>
  <si>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</si>
  <si>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</si>
  <si>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</si>
  <si>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</si>
  <si>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</si>
  <si>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</si>
  <si>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</si>
  <si>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</si>
  <si>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</si>
  <si>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</si>
  <si>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</si>
  <si>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</si>
  <si>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</si>
  <si>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</si>
  <si>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</si>
  <si>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</si>
  <si>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</si>
  <si>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</si>
  <si>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</si>
  <si>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</si>
  <si>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</si>
  <si>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</si>
  <si>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</si>
  <si>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</si>
  <si>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</si>
  <si>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</si>
  <si>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</si>
  <si>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</si>
  <si>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</si>
  <si>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</si>
  <si>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</si>
  <si>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</si>
  <si>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</si>
  <si>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</si>
  <si>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</si>
  <si>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</si>
  <si>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</si>
  <si>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</si>
  <si>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</si>
  <si>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</si>
  <si>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</si>
  <si>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</si>
  <si>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</si>
  <si>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</si>
  <si>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</si>
  <si>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</si>
  <si>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</si>
  <si>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</si>
  <si>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</si>
  <si>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</si>
  <si>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</si>
  <si>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</si>
  <si>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</si>
  <si>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</si>
  <si>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</si>
  <si>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</si>
  <si>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</si>
  <si>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</si>
  <si>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</si>
  <si>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</si>
  <si>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</si>
  <si>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</si>
  <si>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</si>
  <si>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</si>
  <si>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</si>
  <si>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</si>
  <si>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</si>
  <si>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</si>
  <si>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</si>
  <si>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</si>
  <si>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</si>
  <si>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</si>
  <si>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</si>
  <si>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</si>
  <si>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</si>
  <si>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</si>
  <si>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</si>
  <si>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</si>
  <si>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</si>
  <si>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</si>
  <si>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</si>
  <si>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</si>
  <si>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</si>
  <si>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</si>
  <si>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</si>
  <si>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</si>
  <si>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</si>
  <si>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</si>
  <si>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</si>
  <si>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</si>
  <si>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</si>
  <si>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</si>
  <si>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</si>
  <si>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</si>
  <si>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</si>
  <si>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</si>
  <si>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</si>
  <si>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</si>
  <si>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</si>
  <si>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</si>
  <si>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</si>
  <si>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</si>
  <si>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</si>
  <si>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</si>
  <si>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</si>
  <si>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</si>
  <si>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</si>
  <si>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</si>
  <si>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</si>
  <si>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</si>
  <si>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</si>
  <si>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</si>
  <si>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</si>
  <si>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</si>
  <si>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</si>
  <si>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</si>
  <si>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</si>
  <si>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</si>
  <si>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</si>
  <si>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</si>
  <si>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</si>
  <si>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</si>
  <si>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</si>
  <si>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</si>
  <si>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</si>
  <si>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</si>
  <si>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</si>
  <si>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</si>
  <si>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</si>
  <si>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</si>
  <si>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</si>
  <si>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</si>
  <si>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</si>
  <si>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</si>
  <si>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</si>
  <si>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</si>
  <si>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</si>
  <si>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</si>
  <si>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</si>
  <si>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</si>
  <si>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</si>
  <si>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</si>
  <si>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</si>
  <si>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</si>
  <si>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</si>
  <si>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</si>
  <si>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</si>
  <si>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</si>
  <si>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</si>
  <si>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</si>
  <si>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</si>
  <si>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</si>
  <si>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</si>
  <si>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</si>
  <si>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</si>
  <si>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</si>
  <si>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</si>
  <si>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</si>
  <si>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</si>
  <si>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</si>
  <si>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</si>
  <si>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</si>
  <si>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</si>
  <si>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</si>
  <si>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</si>
  <si>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</si>
  <si>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</si>
  <si>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</si>
  <si>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</si>
  <si>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</si>
  <si>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</si>
  <si>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</si>
  <si>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</si>
  <si>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</si>
  <si>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</si>
  <si>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</si>
  <si>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</si>
  <si>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</si>
  <si>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</si>
  <si>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</si>
  <si>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</si>
  <si>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</si>
  <si>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</si>
  <si>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</si>
  <si>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</si>
  <si>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</si>
  <si>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</si>
  <si>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</si>
  <si>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</si>
  <si>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</si>
  <si>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</si>
  <si>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</si>
  <si>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</si>
  <si>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</si>
  <si>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</si>
  <si>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</si>
  <si>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</si>
  <si>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</si>
  <si>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</si>
  <si>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</si>
  <si>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</si>
  <si>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</si>
  <si>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</si>
  <si>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</si>
  <si>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</si>
  <si>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</si>
  <si>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</si>
  <si>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</si>
  <si>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</si>
  <si>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</si>
  <si>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</si>
  <si>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</si>
  <si>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</si>
  <si>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</si>
  <si>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</si>
  <si>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</si>
  <si>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</si>
  <si>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</si>
  <si>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</si>
  <si>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</si>
  <si>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</si>
  <si>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</si>
  <si>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</si>
  <si>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</si>
  <si>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</si>
  <si>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</si>
  <si>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</si>
  <si>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</si>
  <si>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</si>
  <si>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</si>
  <si>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</si>
  <si>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</si>
  <si>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</si>
  <si>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</si>
  <si>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</si>
  <si>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</si>
  <si>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</si>
  <si>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</si>
  <si>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</si>
  <si>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</si>
  <si>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</si>
  <si>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</si>
  <si>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</si>
  <si>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</si>
  <si>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</si>
  <si>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</si>
  <si>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</si>
  <si>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</si>
  <si>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</si>
  <si>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</si>
  <si>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</si>
  <si>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</si>
  <si>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</si>
  <si>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</si>
  <si>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</si>
  <si>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</si>
  <si>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</si>
  <si>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</si>
  <si>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</si>
  <si>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</si>
  <si>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</si>
  <si>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</si>
  <si>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</si>
  <si>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</si>
  <si>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</si>
  <si>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</si>
  <si>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</si>
  <si>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</si>
  <si>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</si>
  <si>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</si>
  <si>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</si>
  <si>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</si>
  <si>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</si>
  <si>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</si>
  <si>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</si>
  <si>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</si>
  <si>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</si>
  <si>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</si>
  <si>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</si>
  <si>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</si>
  <si>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</si>
  <si>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</si>
  <si>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</si>
  <si>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</si>
  <si>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</si>
  <si>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</si>
  <si>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</si>
  <si>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</si>
  <si>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</si>
  <si>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</si>
  <si>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</si>
  <si>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</si>
  <si>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</si>
  <si>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</si>
  <si>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</si>
  <si>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</si>
  <si>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</si>
  <si>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</si>
  <si>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</si>
  <si>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</si>
  <si>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</si>
  <si>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</si>
  <si>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</si>
  <si>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</si>
  <si>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</si>
  <si>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</si>
  <si>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</si>
  <si>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</si>
  <si>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</si>
  <si>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</si>
  <si>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</si>
  <si>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</si>
  <si>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</si>
  <si>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</si>
  <si>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</si>
  <si>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</si>
  <si>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</si>
  <si>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</si>
  <si>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</si>
  <si>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</si>
  <si>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</si>
  <si>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</si>
  <si>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</si>
  <si>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</si>
  <si>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</si>
  <si>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</si>
  <si>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</si>
  <si>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</si>
  <si>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</si>
  <si>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</si>
  <si>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</si>
  <si>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</si>
  <si>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</si>
  <si>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</si>
  <si>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</si>
  <si>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</si>
  <si>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</si>
  <si>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</si>
  <si>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</si>
  <si>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</si>
  <si>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</si>
  <si>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</si>
  <si>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</si>
  <si>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</si>
  <si>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</si>
  <si>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</si>
  <si>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</si>
  <si>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</si>
  <si>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</si>
  <si>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</si>
  <si>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</si>
  <si>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</si>
  <si>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</si>
  <si>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</si>
  <si>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</si>
  <si>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</si>
  <si>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</si>
  <si>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</si>
  <si>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</si>
  <si>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</si>
  <si>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</si>
  <si>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</si>
  <si>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</si>
  <si>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</si>
  <si>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</si>
  <si>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</si>
  <si>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</si>
  <si>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</si>
  <si>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</si>
  <si>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</si>
  <si>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</si>
  <si>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</si>
  <si>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</si>
  <si>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</si>
  <si>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</si>
  <si>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</si>
  <si>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</si>
  <si>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</si>
  <si>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</si>
  <si>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</si>
  <si>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</si>
  <si>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</si>
  <si>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</si>
  <si>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</si>
  <si>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</si>
  <si>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</si>
  <si>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</si>
  <si>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</si>
  <si>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</si>
  <si>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</si>
  <si>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</si>
  <si>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</si>
  <si>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</si>
  <si>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</si>
  <si>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</si>
  <si>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</si>
  <si>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</si>
  <si>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</si>
  <si>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</si>
  <si>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</si>
  <si>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</si>
  <si>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</si>
  <si>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</si>
  <si>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</si>
  <si>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</si>
  <si>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</si>
  <si>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</si>
  <si>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</si>
  <si>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</si>
  <si>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</si>
  <si>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</si>
  <si>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</si>
  <si>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</si>
  <si>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</si>
  <si>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</si>
  <si>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</si>
  <si>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</si>
  <si>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</si>
  <si>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</si>
  <si>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</si>
  <si>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</si>
  <si>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</si>
  <si>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</si>
  <si>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</si>
  <si>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</si>
  <si>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</si>
  <si>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</si>
  <si>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</si>
  <si>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</si>
  <si>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</si>
  <si>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</si>
  <si>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</si>
  <si>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</si>
  <si>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</si>
  <si>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</si>
  <si>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</si>
  <si>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</si>
  <si>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</si>
  <si>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</si>
  <si>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</si>
  <si>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</si>
  <si>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</si>
  <si>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</si>
  <si>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</si>
  <si>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</si>
  <si>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</si>
  <si>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</si>
  <si>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</si>
  <si>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</si>
  <si>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</si>
  <si>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</si>
  <si>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</si>
  <si>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</si>
  <si>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</si>
  <si>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</si>
  <si>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</si>
  <si>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</si>
  <si>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</si>
  <si>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</si>
  <si>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</si>
  <si>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</si>
  <si>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</si>
  <si>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</si>
  <si>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</si>
  <si>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</si>
  <si>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</si>
  <si>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</si>
  <si>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</si>
  <si>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</si>
  <si>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</si>
  <si>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</si>
  <si>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</si>
  <si>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</si>
  <si>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</si>
  <si>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</si>
  <si>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</si>
  <si>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</si>
  <si>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</si>
  <si>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</si>
  <si>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</si>
  <si>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</si>
  <si>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</si>
  <si>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</si>
  <si>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</si>
  <si>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</si>
  <si>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</si>
  <si>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</si>
  <si>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</si>
  <si>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</si>
  <si>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</si>
  <si>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</si>
  <si>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</si>
  <si>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</si>
  <si>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</si>
  <si>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</si>
  <si>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</si>
  <si>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</si>
  <si>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</si>
  <si>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</si>
  <si>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</si>
  <si>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</si>
  <si>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</si>
  <si>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</si>
  <si>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</si>
  <si>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</si>
  <si>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</si>
  <si>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</si>
  <si>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</si>
  <si>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</si>
  <si>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</si>
  <si>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</si>
  <si>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</si>
  <si>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</si>
  <si>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</si>
  <si>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</si>
  <si>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</si>
  <si>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</si>
  <si>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</si>
  <si>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</si>
  <si>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</si>
  <si>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</si>
  <si>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</si>
  <si>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</si>
  <si>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</si>
  <si>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</si>
  <si>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</si>
  <si>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</si>
  <si>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</si>
  <si>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</si>
  <si>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</si>
  <si>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</si>
  <si>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</si>
  <si>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</si>
  <si>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</si>
  <si>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</si>
  <si>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</si>
  <si>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</si>
  <si>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</si>
  <si>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</si>
  <si>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</si>
  <si>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</si>
  <si>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</si>
  <si>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</si>
  <si>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</si>
  <si>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</si>
  <si>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</si>
  <si>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</si>
  <si>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</si>
  <si>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</si>
  <si>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</si>
  <si>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</si>
  <si>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</si>
  <si>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</si>
  <si>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</si>
  <si>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</si>
  <si>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</si>
  <si>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</si>
  <si>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</si>
  <si>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</si>
  <si>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</si>
  <si>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</si>
  <si>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</si>
  <si>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</si>
  <si>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</si>
  <si>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</si>
  <si>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</si>
  <si>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</si>
  <si>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</si>
  <si>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</si>
  <si>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</si>
  <si>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</si>
  <si>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</si>
  <si>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</si>
  <si>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</si>
  <si>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</si>
  <si>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</si>
  <si>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</si>
  <si>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</si>
  <si>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</si>
  <si>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</si>
  <si>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</si>
  <si>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</si>
  <si>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</si>
  <si>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</si>
  <si>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</si>
  <si>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</si>
  <si>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</si>
  <si>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</si>
  <si>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</si>
  <si>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</si>
  <si>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</si>
  <si>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</si>
  <si>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</si>
  <si>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</si>
  <si>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</si>
  <si>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</si>
  <si>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</si>
  <si>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</si>
  <si>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</si>
  <si>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</si>
  <si>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</si>
  <si>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</si>
  <si>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</si>
  <si>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</si>
  <si>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</si>
  <si>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</si>
  <si>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</si>
  <si>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</si>
  <si>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</si>
  <si>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</si>
  <si>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</si>
  <si>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</si>
  <si>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</si>
  <si>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</si>
  <si>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</si>
  <si>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</si>
  <si>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</si>
  <si>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</si>
  <si>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</si>
  <si>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</si>
  <si>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</si>
  <si>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</si>
  <si>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</si>
  <si>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</si>
  <si>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</si>
  <si>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</si>
  <si>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</si>
  <si>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</si>
  <si>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</si>
  <si>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</si>
  <si>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</si>
  <si>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</si>
  <si>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</si>
  <si>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</si>
  <si>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</si>
  <si>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</si>
  <si>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</si>
  <si>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</si>
  <si>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</si>
  <si>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</si>
  <si>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</si>
  <si>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</si>
  <si>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</si>
  <si>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</si>
  <si>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</si>
  <si>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</si>
  <si>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</si>
  <si>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</si>
  <si>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</si>
  <si>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</si>
  <si>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</si>
  <si>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</si>
  <si>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</si>
  <si>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</si>
  <si>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</si>
  <si>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</si>
  <si>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</si>
  <si>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</si>
  <si>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</si>
  <si>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</si>
  <si>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</si>
  <si>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</si>
  <si>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</si>
  <si>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</si>
  <si>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</si>
  <si>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</si>
  <si>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</si>
  <si>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</si>
  <si>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</si>
  <si>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</si>
  <si>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</si>
  <si>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</si>
  <si>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</si>
  <si>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</si>
  <si>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</si>
  <si>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</si>
  <si>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</si>
  <si>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</si>
  <si>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</si>
  <si>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</si>
  <si>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</si>
  <si>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</si>
  <si>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</si>
  <si>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</si>
  <si>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</si>
  <si>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</si>
  <si>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</si>
  <si>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</si>
  <si>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</si>
  <si>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</si>
  <si>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</si>
  <si>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</si>
  <si>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</si>
  <si>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</si>
  <si>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</si>
  <si>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</si>
  <si>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</si>
  <si>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</si>
  <si>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</si>
  <si>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</si>
  <si>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</si>
  <si>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</si>
  <si>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</si>
  <si>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</si>
  <si>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</si>
  <si>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</si>
  <si>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</si>
  <si>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</si>
  <si>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</si>
  <si>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</si>
  <si>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</si>
  <si>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</si>
  <si>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</si>
  <si>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</si>
  <si>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</si>
  <si>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</si>
  <si>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</si>
  <si>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</si>
  <si>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</si>
  <si>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</si>
  <si>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</si>
  <si>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</si>
  <si>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</si>
  <si>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</si>
  <si>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</si>
  <si>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</si>
  <si>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</si>
  <si>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</si>
  <si>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</si>
  <si>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</si>
  <si>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</si>
  <si>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</si>
  <si>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</si>
  <si>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</si>
  <si>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</si>
  <si>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</si>
  <si>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</si>
  <si>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</si>
  <si>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</si>
  <si>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</si>
  <si>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</si>
  <si>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</si>
  <si>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</si>
  <si>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</si>
  <si>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</si>
  <si>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</si>
  <si>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</si>
  <si>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</si>
  <si>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</si>
  <si>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</si>
  <si>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</si>
  <si>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</si>
  <si>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</si>
  <si>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</si>
  <si>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</si>
  <si>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</si>
  <si>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</si>
  <si>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</si>
  <si>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</si>
  <si>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</si>
  <si>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</si>
  <si>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</si>
  <si>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</si>
  <si>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</si>
  <si>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</si>
  <si>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</si>
  <si>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</si>
  <si>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</si>
  <si>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</si>
  <si>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</si>
  <si>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</si>
  <si>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</si>
  <si>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</si>
  <si>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</si>
  <si>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</si>
  <si>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</si>
  <si>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</si>
  <si>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</si>
  <si>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</si>
  <si>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</si>
  <si>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</si>
  <si>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</si>
  <si>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</si>
  <si>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</si>
  <si>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</si>
  <si>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</si>
  <si>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</si>
  <si>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</si>
  <si>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</si>
  <si>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</si>
  <si>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</si>
  <si>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</si>
  <si>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</si>
  <si>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</si>
  <si>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</si>
  <si>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</si>
  <si>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</si>
  <si>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</si>
  <si>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</si>
  <si>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</si>
  <si>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</si>
  <si>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</si>
  <si>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</si>
  <si>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</si>
  <si>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</si>
  <si>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</si>
  <si>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</si>
  <si>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</si>
  <si>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</si>
  <si>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</si>
  <si>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</si>
  <si>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</si>
  <si>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</si>
  <si>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</si>
  <si>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</si>
  <si>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</si>
  <si>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</si>
  <si>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</si>
  <si>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</si>
  <si>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</si>
  <si>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</si>
  <si>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</si>
  <si>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</si>
  <si>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</si>
  <si>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</si>
  <si>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</si>
  <si>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</si>
  <si>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</si>
  <si>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</si>
  <si>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</si>
  <si>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</si>
  <si>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</si>
  <si>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</si>
  <si>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</si>
  <si>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</si>
  <si>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</si>
  <si>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</si>
  <si>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</si>
  <si>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</si>
  <si>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</si>
  <si>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</si>
  <si>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</si>
  <si>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</si>
  <si>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</si>
  <si>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</si>
  <si>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</si>
  <si>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</si>
  <si>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</si>
  <si>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</si>
  <si>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</si>
  <si>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</si>
  <si>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</si>
  <si>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</si>
  <si>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</si>
  <si>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</si>
  <si>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</si>
  <si>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</si>
  <si>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</si>
  <si>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</si>
  <si>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</si>
  <si>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</si>
  <si>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</si>
  <si>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</si>
  <si>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</si>
  <si>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</si>
  <si>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</si>
  <si>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</si>
  <si>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</si>
  <si>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</si>
  <si>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</si>
  <si>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</si>
  <si>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</si>
  <si>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</si>
  <si>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</si>
  <si>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</si>
  <si>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</si>
  <si>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</si>
  <si>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</si>
  <si>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</si>
  <si>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</si>
  <si>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</si>
  <si>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</si>
  <si>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</si>
  <si>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</si>
  <si>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</si>
  <si>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</si>
  <si>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</si>
  <si>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</si>
  <si>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</si>
  <si>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</si>
  <si>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</si>
  <si>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</si>
  <si>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</si>
  <si>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</si>
  <si>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</si>
  <si>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</si>
  <si>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</si>
  <si>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</si>
  <si>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</si>
  <si>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</si>
  <si>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</si>
  <si>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</si>
  <si>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</si>
  <si>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</si>
  <si>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</si>
  <si>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</si>
  <si>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</si>
  <si>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</si>
  <si>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</si>
  <si>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</si>
  <si>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</si>
  <si>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</si>
  <si>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</si>
  <si>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</si>
  <si>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</si>
  <si>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</si>
  <si>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</si>
  <si>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</si>
  <si>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</si>
  <si>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</si>
  <si>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</si>
  <si>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</si>
  <si>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</si>
  <si>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</si>
  <si>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</si>
  <si>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</si>
  <si>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</si>
  <si>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</si>
  <si>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</si>
  <si>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</si>
  <si>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</si>
  <si>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</si>
  <si>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</si>
  <si>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</si>
  <si>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</si>
  <si>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</si>
  <si>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</si>
  <si>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</si>
  <si>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</si>
  <si>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</si>
  <si>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</si>
  <si>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</si>
  <si>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</si>
  <si>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</si>
  <si>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</si>
  <si>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</si>
  <si>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</si>
  <si>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</si>
  <si>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</si>
  <si>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</si>
  <si>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</si>
  <si>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</si>
  <si>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</si>
  <si>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</si>
  <si>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</si>
  <si>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</si>
  <si>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</si>
  <si>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</si>
  <si>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</si>
  <si>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</si>
  <si>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</si>
  <si>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</si>
  <si>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</si>
  <si>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</si>
  <si>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</si>
  <si>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</si>
  <si>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</si>
  <si>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</si>
  <si>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</si>
  <si>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</si>
  <si>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</si>
  <si>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</si>
  <si>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</si>
  <si>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</si>
  <si>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</si>
  <si>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</si>
  <si>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</si>
  <si>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</si>
  <si>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</si>
  <si>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</si>
  <si>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</si>
  <si>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</si>
  <si>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</si>
  <si>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</si>
  <si>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</si>
  <si>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</si>
  <si>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</si>
  <si>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</si>
  <si>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</si>
  <si>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</si>
  <si>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</si>
  <si>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</si>
  <si>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</si>
  <si>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</si>
  <si>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</si>
  <si>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</si>
  <si>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</si>
  <si>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</si>
  <si>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</si>
  <si>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</si>
  <si>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</si>
  <si>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</si>
  <si>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</si>
  <si>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</si>
  <si>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</si>
  <si>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</si>
  <si>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</si>
  <si>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</si>
  <si>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</si>
  <si>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</si>
  <si>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</si>
  <si>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</si>
  <si>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</si>
  <si>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</si>
  <si>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</si>
  <si>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</si>
  <si>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</si>
  <si>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</si>
  <si>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</si>
  <si>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</si>
  <si>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</si>
  <si>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</si>
  <si>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</si>
  <si>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</si>
  <si>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</si>
  <si>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</si>
  <si>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</si>
  <si>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</si>
  <si>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</si>
  <si>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</si>
  <si>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</si>
  <si>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</si>
  <si>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</si>
  <si>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</si>
  <si>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</si>
  <si>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</si>
  <si>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</si>
  <si>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</si>
  <si>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</si>
  <si>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</si>
  <si>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</si>
  <si>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</si>
  <si>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</si>
  <si>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</si>
  <si>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</si>
  <si>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</si>
  <si>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</si>
  <si>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</si>
  <si>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</si>
  <si>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</si>
  <si>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</si>
  <si>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</si>
  <si>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</si>
  <si>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</si>
  <si>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</si>
  <si>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</si>
  <si>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</si>
  <si>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</si>
  <si>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</si>
  <si>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</si>
  <si>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</si>
  <si>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</si>
  <si>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</si>
  <si>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</si>
  <si>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</si>
  <si>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</si>
  <si>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</si>
  <si>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</si>
  <si>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</si>
  <si>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</si>
  <si>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</si>
  <si>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</si>
  <si>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</si>
  <si>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</si>
  <si>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</si>
  <si>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</si>
  <si>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</si>
  <si>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</si>
  <si>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</si>
  <si>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</si>
  <si>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</si>
  <si>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</si>
  <si>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</si>
  <si>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</si>
  <si>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</si>
  <si>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</si>
  <si>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</si>
  <si>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</si>
  <si>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</si>
  <si>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</si>
  <si>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</si>
  <si>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</si>
  <si>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</si>
  <si>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</si>
  <si>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</si>
  <si>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</si>
  <si>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</si>
  <si>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</si>
  <si>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</si>
  <si>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</si>
  <si>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</si>
  <si>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</si>
  <si>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</si>
  <si>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</si>
  <si>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</si>
  <si>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</si>
  <si>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</si>
  <si>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</si>
  <si>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</si>
  <si>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</si>
  <si>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</si>
  <si>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</si>
  <si>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</si>
  <si>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</si>
  <si>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</si>
  <si>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</si>
  <si>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</si>
  <si>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</si>
  <si>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</si>
  <si>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</si>
  <si>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</si>
  <si>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</si>
  <si>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</si>
  <si>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</si>
  <si>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</si>
  <si>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</si>
  <si>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</si>
  <si>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</si>
  <si>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</si>
  <si>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</si>
  <si>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</si>
  <si>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</si>
  <si>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</si>
  <si>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</si>
  <si>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</si>
  <si>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</si>
  <si>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</si>
  <si>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</si>
  <si>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</si>
  <si>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</si>
  <si>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</si>
  <si>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</si>
  <si>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</si>
  <si>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</si>
  <si>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</si>
  <si>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</si>
  <si>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</si>
  <si>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</si>
  <si>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</si>
  <si>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</si>
  <si>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</si>
  <si>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</si>
  <si>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</si>
  <si>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</si>
  <si>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</si>
  <si>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</si>
  <si>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</si>
  <si>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</si>
  <si>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</si>
  <si>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</si>
  <si>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</si>
  <si>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</si>
  <si>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</si>
  <si>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</si>
  <si>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</si>
  <si>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</si>
  <si>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</si>
  <si>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</si>
  <si>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</si>
  <si>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</si>
  <si>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</si>
  <si>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</si>
  <si>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</si>
  <si>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</si>
  <si>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</si>
  <si>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</si>
  <si>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</si>
  <si>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</si>
  <si>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</si>
  <si>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</si>
  <si>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</si>
  <si>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</si>
  <si>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</si>
  <si>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</si>
  <si>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</si>
  <si>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</si>
  <si>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</si>
  <si>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</si>
  <si>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</si>
  <si>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</si>
  <si>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</si>
  <si>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</si>
  <si>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</si>
  <si>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</si>
  <si>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</si>
  <si>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</si>
  <si>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</si>
  <si>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</si>
  <si>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</si>
  <si>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</si>
  <si>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</si>
  <si>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</si>
  <si>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</si>
  <si>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</si>
  <si>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</si>
  <si>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</si>
  <si>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</si>
  <si>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</si>
  <si>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</si>
  <si>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</si>
  <si>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</si>
  <si>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</si>
  <si>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</si>
  <si>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</si>
  <si>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</si>
  <si>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</si>
  <si>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</si>
  <si>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</si>
  <si>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</si>
  <si>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</si>
  <si>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</si>
  <si>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</si>
  <si>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</si>
  <si>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</si>
  <si>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</si>
  <si>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</si>
  <si>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</si>
  <si>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</si>
  <si>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</si>
  <si>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</si>
  <si>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</si>
  <si>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</si>
  <si>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</si>
  <si>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</si>
  <si>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</si>
  <si>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</si>
  <si>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</si>
  <si>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</si>
  <si>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</si>
  <si>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</si>
  <si>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</si>
  <si>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</si>
  <si>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</si>
  <si>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</si>
  <si>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</si>
  <si>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</si>
  <si>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</si>
  <si>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</si>
  <si>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</si>
  <si>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</si>
  <si>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</si>
  <si>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</si>
  <si>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</si>
  <si>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</si>
  <si>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</si>
  <si>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</si>
  <si>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</si>
  <si>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</si>
  <si>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</si>
  <si>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</si>
  <si>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</si>
  <si>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</si>
  <si>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</si>
  <si>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</si>
  <si>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</si>
  <si>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</si>
  <si>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</si>
  <si>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</si>
  <si>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</si>
  <si>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</si>
  <si>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</si>
  <si>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</si>
  <si>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</si>
  <si>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</si>
  <si>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</si>
  <si>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</si>
  <si>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</si>
  <si>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</si>
  <si>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</si>
  <si>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</si>
  <si>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</si>
  <si>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</si>
  <si>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</si>
  <si>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</si>
  <si>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</si>
  <si>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</si>
  <si>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</si>
  <si>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</si>
  <si>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</si>
  <si>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</si>
  <si>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</si>
  <si>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</si>
  <si>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</si>
  <si>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</si>
  <si>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</si>
  <si>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</si>
  <si>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</si>
  <si>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</si>
  <si>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</si>
  <si>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</si>
  <si>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</si>
  <si>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</si>
  <si>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</si>
  <si>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</si>
  <si>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</si>
  <si>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</si>
  <si>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</si>
  <si>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</si>
  <si>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</si>
  <si>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</si>
  <si>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</si>
  <si>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</si>
  <si>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</si>
  <si>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</si>
  <si>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</si>
  <si>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</si>
  <si>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</si>
  <si>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</si>
  <si>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</si>
  <si>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</si>
  <si>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</si>
  <si>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</si>
  <si>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</si>
  <si>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</si>
  <si>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</si>
  <si>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</si>
  <si>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</si>
  <si>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</si>
  <si>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</si>
  <si>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</si>
  <si>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</si>
  <si>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</si>
  <si>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</si>
  <si>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</si>
  <si>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</si>
  <si>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</si>
  <si>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</si>
  <si>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</si>
  <si>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</si>
  <si>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</si>
  <si>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</si>
  <si>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</si>
  <si>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</si>
  <si>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</si>
  <si>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</si>
  <si>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</si>
  <si>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</si>
  <si>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</si>
  <si>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</si>
  <si>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</si>
  <si>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</si>
  <si>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</si>
  <si>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</si>
  <si>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</si>
  <si>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</si>
  <si>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</si>
  <si>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</si>
  <si>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</si>
  <si>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</si>
  <si>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</si>
  <si>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</si>
  <si>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</si>
  <si>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</si>
  <si>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</si>
  <si>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</si>
  <si>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</si>
  <si>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</si>
  <si>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</si>
  <si>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</si>
  <si>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</si>
  <si>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</si>
  <si>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</si>
  <si>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</si>
  <si>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</si>
  <si>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</si>
  <si>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</si>
  <si>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</si>
  <si>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</si>
  <si>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</si>
  <si>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</si>
  <si>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</si>
  <si>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</si>
  <si>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</si>
  <si>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</si>
  <si>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</si>
  <si>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</si>
  <si>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</si>
  <si>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</si>
  <si>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</si>
  <si>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</si>
  <si>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</si>
  <si>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</si>
  <si>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</si>
  <si>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</si>
  <si>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</si>
  <si>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</si>
  <si>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</si>
  <si>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</si>
  <si>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</si>
  <si>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</si>
  <si>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</si>
  <si>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</si>
  <si>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</si>
  <si>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</si>
  <si>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</si>
  <si>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</si>
  <si>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</si>
  <si>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</si>
  <si>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</si>
  <si>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</si>
  <si>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</si>
  <si>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</si>
  <si>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</si>
  <si>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</si>
  <si>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</si>
  <si>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</si>
  <si>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</si>
  <si>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</si>
  <si>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</si>
  <si>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</si>
  <si>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</si>
  <si>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</si>
  <si>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</si>
  <si>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</si>
  <si>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</si>
  <si>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</si>
  <si>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</si>
  <si>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</si>
  <si>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</si>
  <si>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</si>
  <si>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</si>
  <si>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</si>
  <si>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</si>
  <si>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</si>
  <si>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</si>
  <si>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</si>
  <si>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</si>
  <si>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</si>
  <si>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</si>
  <si>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</si>
  <si>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</si>
  <si>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</si>
  <si>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</si>
  <si>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</si>
  <si>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</si>
  <si>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</si>
  <si>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</si>
  <si>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</si>
  <si>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</si>
  <si>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</si>
  <si>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</si>
  <si>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</si>
  <si>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</si>
  <si>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</si>
  <si>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</si>
  <si>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</si>
  <si>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</si>
  <si>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</si>
  <si>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</si>
  <si>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</si>
  <si>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</si>
  <si>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</si>
  <si>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</si>
  <si>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</si>
  <si>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</si>
  <si>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</si>
  <si>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</si>
  <si>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</si>
  <si>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</si>
  <si>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</si>
  <si>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</si>
  <si>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</si>
  <si>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</si>
  <si>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</si>
  <si>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</si>
  <si>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</si>
  <si>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</si>
  <si>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</si>
  <si>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</si>
  <si>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</si>
  <si>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</si>
  <si>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</si>
  <si>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</si>
  <si>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</si>
  <si>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</si>
  <si>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</si>
  <si>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</si>
  <si>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</si>
  <si>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</si>
  <si>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</si>
  <si>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</si>
  <si>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</si>
  <si>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</si>
  <si>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</si>
  <si>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</si>
  <si>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</si>
  <si>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</si>
  <si>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</si>
  <si>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</si>
  <si>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</si>
  <si>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</si>
  <si>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</si>
  <si>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</si>
  <si>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</si>
  <si>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</si>
  <si>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</si>
  <si>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</si>
  <si>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</si>
  <si>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</si>
  <si>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</si>
  <si>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</si>
  <si>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</si>
  <si>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</si>
  <si>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</si>
  <si>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</si>
  <si>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</si>
  <si>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</si>
  <si>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</si>
  <si>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</si>
  <si>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</si>
  <si>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</si>
  <si>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</si>
  <si>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</si>
  <si>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</si>
  <si>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</si>
  <si>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</si>
  <si>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</si>
  <si>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</si>
  <si>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</si>
  <si>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</si>
  <si>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</si>
  <si>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</si>
  <si>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</si>
  <si>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</si>
  <si>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</si>
  <si>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</si>
  <si>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</si>
  <si>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</si>
  <si>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</si>
  <si>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</si>
  <si>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</si>
  <si>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</si>
  <si>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</si>
  <si>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</si>
  <si>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</si>
  <si>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</si>
  <si>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</si>
  <si>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</si>
  <si>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</si>
  <si>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</si>
  <si>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</si>
  <si>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</si>
  <si>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</si>
  <si>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</si>
  <si>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</si>
  <si>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</si>
  <si>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</si>
  <si>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</si>
  <si>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</si>
  <si>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</si>
  <si>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</si>
  <si>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</si>
  <si>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</si>
  <si>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</si>
  <si>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</si>
  <si>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</si>
  <si>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</si>
  <si>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</si>
  <si>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</si>
  <si>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</si>
  <si>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</si>
  <si>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</si>
  <si>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</si>
  <si>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</si>
  <si>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</si>
  <si>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</si>
  <si>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</si>
  <si>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</si>
  <si>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</si>
  <si>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</si>
  <si>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</si>
  <si>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</si>
  <si>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</si>
  <si>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</si>
  <si>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</si>
  <si>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</si>
  <si>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</si>
  <si>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</si>
  <si>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</si>
  <si>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</si>
  <si>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</si>
  <si>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</si>
  <si>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</si>
  <si>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</si>
  <si>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</si>
  <si>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</si>
  <si>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</si>
  <si>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</si>
  <si>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</si>
  <si>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</si>
  <si>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</si>
  <si>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</si>
  <si>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</si>
  <si>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</si>
  <si>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</si>
  <si>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</si>
  <si>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</si>
  <si>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</si>
  <si>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</si>
  <si>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</si>
  <si>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</si>
  <si>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</si>
  <si>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</si>
  <si>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</si>
  <si>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</si>
  <si>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</si>
  <si>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</si>
  <si>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</si>
  <si>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</si>
  <si>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</si>
  <si>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</si>
  <si>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</si>
  <si>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</si>
  <si>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</si>
  <si>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</si>
  <si>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</si>
  <si>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</si>
  <si>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</si>
  <si>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</si>
  <si>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</si>
  <si>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</si>
  <si>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</si>
  <si>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</si>
  <si>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</si>
  <si>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</si>
  <si>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</si>
  <si>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</si>
  <si>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</si>
  <si>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</si>
  <si>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</si>
  <si>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</si>
  <si>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</si>
  <si>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</si>
  <si>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</si>
  <si>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</si>
  <si>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</si>
  <si>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</si>
  <si>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</si>
  <si>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</si>
  <si>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</si>
  <si>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</si>
  <si>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</si>
  <si>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</si>
  <si>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</si>
  <si>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</si>
  <si>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</si>
  <si>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</si>
  <si>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</si>
  <si>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</si>
  <si>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</si>
  <si>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</si>
  <si>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</si>
  <si>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</si>
  <si>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</si>
  <si>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</si>
  <si>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</si>
  <si>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</si>
  <si>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</si>
  <si>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</si>
  <si>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</si>
  <si>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</si>
  <si>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</si>
  <si>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</si>
  <si>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</si>
  <si>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</si>
  <si>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</si>
  <si>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</si>
  <si>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</si>
  <si>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</si>
  <si>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</si>
  <si>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</si>
  <si>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</si>
  <si>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</si>
  <si>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</si>
  <si>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</si>
  <si>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</si>
  <si>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</si>
  <si>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</si>
  <si>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</si>
  <si>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</si>
  <si>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</si>
  <si>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</si>
  <si>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</si>
  <si>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</si>
  <si>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</si>
  <si>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</si>
  <si>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</si>
  <si>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</si>
  <si>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</si>
  <si>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</si>
  <si>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</si>
  <si>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</si>
  <si>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</si>
  <si>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</si>
  <si>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</si>
  <si>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</si>
  <si>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</si>
  <si>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</si>
  <si>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</si>
  <si>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</si>
  <si>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</si>
  <si>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</si>
  <si>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</si>
  <si>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</si>
  <si>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</si>
  <si>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</si>
  <si>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</si>
  <si>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</si>
  <si>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</si>
  <si>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</si>
  <si>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</si>
  <si>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</si>
  <si>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</si>
  <si>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</si>
  <si>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</si>
  <si>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</si>
  <si>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</si>
  <si>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</si>
  <si>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</si>
  <si>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</si>
  <si>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</si>
  <si>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</si>
  <si>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</si>
  <si>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</si>
  <si>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</si>
  <si>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</si>
  <si>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</si>
  <si>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</si>
  <si>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</si>
  <si>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</si>
  <si>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</si>
  <si>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</si>
  <si>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</si>
  <si>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</si>
  <si>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</si>
  <si>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</si>
  <si>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</si>
  <si>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</si>
  <si>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</si>
  <si>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</si>
  <si>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</si>
  <si>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</si>
  <si>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</si>
  <si>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</si>
  <si>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</si>
  <si>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</si>
  <si>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</si>
  <si>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</si>
  <si>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</si>
  <si>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</si>
  <si>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</si>
  <si>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</si>
  <si>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</si>
  <si>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</si>
  <si>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</si>
  <si>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</si>
  <si>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</si>
  <si>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</si>
  <si>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</si>
  <si>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</si>
  <si>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</si>
  <si>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</si>
  <si>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</si>
  <si>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</si>
  <si>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</si>
  <si>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</si>
  <si>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</si>
  <si>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</si>
  <si>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</si>
  <si>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</si>
  <si>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</si>
  <si>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</si>
  <si>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</si>
  <si>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</si>
  <si>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</si>
  <si>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</si>
  <si>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</si>
  <si>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</si>
  <si>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</si>
  <si>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</si>
  <si>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</si>
  <si>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</si>
  <si>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</si>
  <si>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</si>
  <si>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</si>
  <si>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</si>
  <si>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</si>
  <si>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</si>
  <si>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</si>
  <si>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</si>
  <si>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</si>
  <si>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</si>
  <si>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</si>
  <si>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</si>
  <si>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</si>
  <si>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</si>
  <si>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</si>
  <si>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</si>
  <si>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</si>
  <si>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</si>
  <si>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</si>
  <si>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</si>
  <si>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</si>
  <si>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</si>
  <si>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</si>
  <si>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</si>
  <si>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</si>
  <si>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</si>
  <si>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</si>
  <si>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</si>
  <si>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</si>
  <si>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</si>
  <si>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</si>
  <si>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</si>
  <si>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</si>
  <si>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</si>
  <si>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</si>
  <si>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</si>
  <si>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</si>
  <si>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</si>
  <si>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</si>
  <si>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</si>
  <si>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</si>
  <si>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</si>
  <si>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</si>
  <si>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</si>
  <si>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</si>
  <si>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</si>
  <si>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</si>
  <si>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</si>
  <si>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</si>
  <si>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</si>
  <si>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</si>
  <si>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</si>
  <si>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</si>
  <si>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</si>
  <si>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</si>
  <si>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</si>
  <si>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</si>
  <si>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</si>
  <si>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</si>
  <si>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</si>
  <si>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</si>
  <si>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</si>
  <si>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</si>
  <si>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</si>
  <si>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</si>
  <si>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</si>
  <si>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</si>
  <si>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</si>
  <si>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</si>
  <si>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</si>
  <si>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</si>
  <si>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</si>
  <si>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</si>
  <si>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</si>
  <si>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</si>
  <si>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</si>
  <si>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</si>
  <si>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</si>
  <si>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</si>
  <si>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</si>
  <si>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</si>
  <si>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</si>
  <si>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</si>
  <si>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</si>
  <si>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</si>
  <si>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</si>
  <si>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</si>
  <si>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</si>
  <si>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</si>
  <si>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</si>
  <si>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</si>
  <si>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</si>
  <si>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</si>
  <si>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</si>
  <si>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</si>
  <si>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</si>
  <si>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</si>
  <si>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</si>
  <si>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</si>
  <si>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</si>
  <si>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</si>
  <si>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</si>
  <si>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</si>
  <si>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</si>
  <si>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</si>
  <si>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</si>
  <si>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</si>
  <si>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</si>
  <si>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</si>
  <si>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</si>
  <si>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</si>
  <si>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</si>
  <si>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</si>
  <si>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</si>
  <si>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</si>
  <si>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</si>
  <si>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</si>
  <si>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</si>
  <si>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</si>
  <si>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</si>
  <si>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</si>
  <si>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</si>
  <si>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</si>
  <si>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</si>
  <si>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</si>
  <si>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</si>
  <si>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</si>
  <si>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</si>
  <si>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</si>
  <si>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</si>
  <si>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</si>
  <si>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</si>
  <si>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</si>
  <si>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</si>
  <si>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</si>
  <si>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</si>
  <si>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</si>
  <si>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</si>
  <si>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</si>
  <si>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</si>
  <si>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</si>
  <si>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</si>
  <si>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</si>
  <si>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</si>
  <si>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</si>
  <si>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</si>
  <si>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</si>
  <si>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</si>
  <si>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</si>
  <si>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</si>
  <si>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</si>
  <si>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</si>
  <si>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</si>
  <si>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</si>
  <si>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</si>
  <si>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</si>
  <si>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</si>
  <si>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</si>
  <si>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</si>
  <si>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</si>
  <si>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</si>
  <si>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</si>
  <si>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</si>
  <si>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</si>
  <si>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</si>
  <si>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</si>
  <si>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</si>
  <si>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</si>
  <si>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</si>
  <si>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</si>
  <si>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</si>
  <si>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</si>
  <si>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</si>
  <si>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</si>
  <si>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</si>
  <si>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</si>
  <si>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</si>
  <si>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</si>
  <si>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</si>
  <si>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</si>
  <si>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</si>
  <si>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</si>
  <si>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</si>
  <si>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</si>
  <si>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</si>
  <si>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</si>
  <si>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</si>
  <si>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</si>
  <si>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</si>
  <si>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</si>
  <si>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</si>
  <si>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</si>
  <si>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</si>
  <si>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</si>
  <si>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</si>
  <si>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</si>
  <si>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</si>
  <si>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</si>
  <si>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</si>
  <si>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</si>
  <si>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</si>
  <si>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</si>
  <si>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</si>
  <si>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</si>
  <si>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</si>
  <si>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</si>
  <si>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</si>
  <si>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</si>
  <si>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</si>
  <si>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</si>
  <si>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</si>
  <si>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</si>
  <si>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</si>
  <si>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</si>
  <si>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</si>
  <si>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</si>
  <si>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</si>
  <si>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</si>
  <si>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</si>
  <si>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</si>
  <si>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</si>
  <si>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</si>
  <si>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</si>
  <si>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</si>
  <si>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</si>
  <si>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</si>
  <si>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</si>
  <si>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</si>
  <si>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</si>
  <si>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</si>
  <si>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</si>
  <si>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</si>
  <si>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</si>
  <si>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</si>
  <si>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</si>
  <si>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</si>
  <si>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</si>
  <si>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</si>
  <si>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</si>
  <si>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</si>
  <si>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</si>
  <si>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</si>
  <si>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</si>
  <si>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</si>
  <si>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</si>
  <si>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</si>
  <si>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</si>
  <si>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</si>
  <si>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</si>
  <si>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</si>
  <si>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</si>
  <si>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</si>
  <si>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</si>
  <si>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</si>
  <si>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</si>
  <si>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</si>
  <si>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</si>
  <si>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</si>
  <si>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</si>
  <si>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</si>
  <si>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</si>
  <si>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</si>
  <si>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</si>
  <si>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</si>
  <si>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</si>
  <si>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</si>
  <si>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</si>
  <si>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</si>
  <si>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</si>
  <si>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</si>
  <si>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</si>
  <si>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</si>
  <si>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</si>
  <si>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</si>
  <si>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</si>
  <si>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</si>
  <si>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</si>
  <si>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</si>
  <si>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</si>
  <si>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</si>
  <si>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</si>
  <si>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</si>
  <si>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</si>
  <si>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</si>
  <si>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</si>
  <si>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</si>
  <si>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</si>
  <si>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</si>
  <si>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</si>
  <si>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</si>
  <si>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</si>
  <si>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</si>
  <si>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</si>
  <si>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</si>
  <si>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</si>
  <si>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</si>
  <si>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</si>
  <si>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</si>
  <si>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</si>
  <si>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</si>
  <si>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</si>
  <si>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</si>
  <si>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</si>
  <si>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</si>
  <si>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</si>
  <si>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</si>
  <si>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</si>
  <si>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</si>
  <si>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</si>
  <si>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</si>
  <si>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</si>
  <si>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</si>
  <si>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</si>
  <si>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</si>
  <si>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</si>
  <si>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</si>
  <si>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</si>
  <si>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</si>
  <si>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</si>
  <si>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</si>
  <si>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</si>
  <si>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</si>
  <si>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</si>
  <si>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</si>
  <si>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</si>
  <si>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</si>
  <si>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</si>
  <si>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</si>
  <si>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</si>
  <si>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</si>
  <si>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</si>
  <si>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</si>
  <si>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</si>
  <si>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</si>
  <si>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</si>
  <si>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</si>
  <si>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</si>
  <si>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</si>
  <si>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</si>
  <si>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</si>
  <si>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</si>
  <si>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</si>
  <si>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</si>
  <si>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</si>
  <si>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</si>
  <si>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</si>
  <si>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</si>
  <si>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</si>
  <si>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</si>
  <si>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</si>
  <si>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</si>
  <si>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</si>
  <si>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</si>
  <si>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</si>
  <si>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</si>
  <si>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</si>
  <si>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</si>
  <si>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</si>
  <si>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</si>
  <si>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</si>
  <si>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</si>
  <si>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</si>
  <si>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</si>
  <si>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</si>
  <si>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</si>
  <si>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</si>
  <si>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</si>
  <si>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</si>
  <si>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</si>
  <si>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</si>
  <si>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</si>
  <si>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</si>
  <si>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</si>
  <si>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</si>
  <si>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</si>
  <si>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</si>
  <si>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</si>
  <si>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</si>
  <si>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</si>
  <si>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</si>
  <si>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</si>
  <si>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</si>
  <si>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</si>
  <si>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</si>
  <si>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</si>
  <si>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</si>
  <si>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</si>
  <si>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</si>
  <si>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</si>
  <si>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</si>
  <si>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</si>
  <si>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</si>
  <si>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</si>
  <si>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</si>
  <si>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</si>
  <si>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</si>
  <si>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</si>
  <si>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</si>
  <si>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</si>
  <si>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</si>
  <si>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</si>
  <si>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</si>
  <si>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</si>
  <si>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</si>
  <si>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</si>
  <si>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</si>
  <si>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</si>
  <si>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</si>
  <si>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</si>
  <si>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</si>
  <si>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</si>
  <si>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</si>
  <si>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</si>
  <si>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</si>
  <si>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</si>
  <si>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</si>
  <si>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</si>
  <si>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</si>
  <si>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</si>
  <si>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</si>
  <si>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</si>
  <si>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</si>
  <si>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</si>
  <si>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</si>
  <si>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</si>
  <si>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</si>
  <si>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</si>
  <si>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</si>
  <si>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</si>
  <si>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</si>
  <si>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</si>
  <si>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</si>
  <si>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</si>
  <si>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</si>
  <si>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</si>
  <si>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</si>
  <si>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</si>
  <si>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</si>
  <si>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</si>
  <si>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</si>
  <si>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</si>
  <si>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</si>
  <si>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</si>
  <si>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</si>
  <si>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</si>
  <si>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</si>
  <si>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</si>
  <si>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</si>
  <si>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</si>
  <si>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</si>
  <si>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</si>
  <si>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</si>
  <si>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</si>
  <si>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</si>
  <si>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</si>
  <si>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</si>
  <si>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</si>
  <si>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</si>
  <si>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</si>
  <si>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</si>
  <si>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</si>
  <si>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</si>
  <si>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</si>
  <si>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</si>
  <si>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</si>
  <si>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</si>
  <si>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</si>
  <si>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</si>
  <si>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</si>
  <si>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</si>
  <si>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</si>
  <si>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</si>
  <si>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</si>
  <si>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</si>
  <si>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</si>
  <si>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</si>
  <si>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</si>
  <si>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</si>
  <si>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</si>
  <si>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</si>
  <si>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</si>
  <si>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</si>
  <si>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</si>
  <si>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</si>
  <si>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</si>
  <si>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</si>
  <si>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</si>
  <si>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</si>
  <si>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</si>
  <si>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</si>
  <si>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</si>
  <si>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</si>
  <si>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</si>
  <si>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</si>
  <si>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</si>
  <si>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</si>
  <si>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</si>
  <si>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</si>
  <si>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</si>
  <si>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</si>
  <si>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</si>
  <si>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</si>
  <si>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</si>
  <si>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</si>
  <si>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</si>
  <si>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</si>
  <si>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</si>
  <si>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</si>
  <si>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</si>
  <si>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</si>
  <si>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</si>
  <si>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</si>
  <si>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</si>
  <si>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</si>
  <si>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</si>
  <si>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</si>
  <si>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</si>
  <si>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</si>
  <si>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</si>
  <si>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</si>
  <si>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</si>
  <si>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</si>
  <si>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</si>
  <si>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</si>
  <si>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</si>
  <si>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</si>
  <si>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</si>
  <si>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</si>
  <si>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</si>
  <si>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</si>
  <si>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</si>
  <si>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</si>
  <si>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</si>
  <si>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</si>
  <si>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</si>
  <si>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</si>
  <si>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</si>
  <si>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</si>
  <si>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</si>
  <si>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</si>
  <si>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</si>
  <si>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</si>
  <si>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</si>
  <si>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</si>
  <si>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</si>
  <si>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</si>
  <si>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</si>
  <si>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</si>
  <si>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</si>
  <si>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</si>
  <si>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</si>
  <si>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</si>
  <si>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</si>
  <si>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</si>
  <si>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</si>
  <si>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</si>
  <si>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</si>
  <si>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</si>
  <si>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</si>
  <si>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</si>
  <si>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</si>
  <si>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</si>
  <si>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</si>
  <si>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</si>
  <si>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</si>
  <si>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</si>
  <si>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</si>
  <si>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</si>
  <si>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</si>
  <si>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</si>
  <si>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</si>
  <si>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</si>
  <si>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</si>
  <si>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</si>
  <si>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</si>
  <si>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</si>
  <si>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</si>
  <si>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</si>
  <si>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</si>
  <si>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</si>
  <si>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</si>
  <si>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</si>
  <si>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</si>
  <si>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</si>
  <si>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</si>
  <si>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</si>
  <si>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</si>
  <si>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</si>
  <si>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</si>
  <si>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</si>
  <si>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</si>
  <si>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</si>
  <si>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</si>
  <si>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</si>
  <si>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</si>
  <si>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</si>
  <si>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</si>
  <si>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</si>
  <si>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</si>
  <si>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</si>
  <si>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</si>
  <si>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</si>
  <si>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</si>
  <si>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</si>
  <si>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</si>
  <si>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</si>
  <si>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</si>
  <si>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</si>
  <si>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</si>
  <si>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</si>
  <si>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</si>
  <si>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</si>
  <si>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</si>
  <si>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</si>
  <si>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</si>
  <si>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</si>
  <si>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</si>
  <si>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</si>
  <si>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</si>
  <si>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</si>
  <si>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</si>
  <si>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</si>
  <si>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</si>
  <si>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</si>
  <si>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</si>
  <si>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</si>
  <si>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</si>
  <si>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</si>
  <si>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</si>
  <si>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</si>
  <si>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</si>
  <si>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</si>
  <si>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</si>
  <si>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</si>
  <si>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</si>
  <si>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</si>
  <si>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</si>
  <si>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</si>
  <si>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</si>
  <si>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</si>
  <si>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</si>
  <si>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</si>
  <si>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</si>
  <si>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</si>
  <si>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</si>
  <si>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</si>
  <si>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</si>
  <si>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</si>
  <si>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</si>
  <si>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</si>
  <si>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</si>
  <si>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</si>
  <si>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</si>
  <si>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</si>
  <si>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</si>
  <si>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</si>
  <si>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</si>
  <si>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</si>
  <si>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</si>
  <si>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</si>
  <si>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</si>
  <si>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</si>
  <si>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</si>
  <si>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</si>
  <si>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</si>
  <si>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</si>
  <si>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</si>
  <si>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</si>
  <si>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</si>
  <si>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</si>
  <si>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</si>
  <si>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</si>
  <si>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</si>
  <si>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</si>
  <si>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</si>
  <si>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</si>
  <si>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</si>
  <si>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</si>
  <si>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</si>
  <si>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</si>
  <si>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</si>
  <si>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</si>
  <si>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</si>
  <si>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</si>
  <si>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</si>
  <si>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</si>
  <si>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</si>
  <si>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</si>
  <si>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</si>
  <si>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</si>
  <si>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</si>
  <si>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</si>
  <si>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</si>
  <si>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</si>
  <si>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</si>
  <si>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</si>
  <si>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</si>
  <si>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</si>
  <si>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</si>
  <si>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</si>
  <si>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</si>
  <si>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</si>
  <si>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</si>
  <si>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</si>
  <si>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</si>
  <si>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</si>
  <si>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</si>
  <si>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</si>
  <si>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</si>
  <si>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</si>
  <si>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</si>
  <si>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</si>
  <si>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</si>
  <si>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</si>
  <si>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</si>
  <si>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</si>
  <si>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</si>
  <si>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</si>
  <si>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</si>
  <si>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</si>
  <si>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</si>
  <si>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</si>
  <si>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</si>
  <si>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</si>
  <si>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</si>
  <si>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</si>
  <si>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</si>
  <si>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</si>
  <si>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</si>
  <si>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</si>
  <si>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</si>
  <si>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</si>
  <si>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</si>
  <si>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</si>
  <si>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</si>
  <si>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</si>
  <si>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</si>
  <si>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</si>
  <si>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</si>
  <si>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</si>
  <si>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</si>
  <si>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</si>
  <si>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</si>
  <si>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</si>
  <si>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</si>
  <si>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</si>
  <si>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</si>
  <si>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</si>
  <si>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</si>
  <si>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</si>
  <si>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</si>
  <si>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</si>
  <si>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</si>
  <si>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</si>
  <si>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</si>
  <si>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</si>
  <si>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</si>
  <si>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</si>
  <si>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</si>
  <si>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</si>
  <si>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</si>
  <si>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</si>
  <si>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</si>
  <si>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</si>
  <si>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</si>
  <si>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</si>
  <si>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</si>
  <si>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</si>
  <si>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</si>
  <si>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</si>
  <si>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</si>
  <si>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</si>
  <si>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</si>
  <si>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</si>
  <si>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</si>
  <si>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</si>
  <si>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</si>
  <si>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</si>
  <si>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</si>
  <si>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</si>
  <si>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</si>
  <si>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</si>
  <si>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</si>
  <si>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</si>
  <si>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</si>
  <si>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</si>
  <si>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</si>
  <si>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</si>
  <si>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</si>
  <si>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</si>
  <si>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</si>
  <si>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</si>
  <si>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</si>
  <si>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</si>
  <si>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</si>
  <si>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</si>
  <si>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</si>
  <si>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</si>
  <si>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</si>
  <si>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</si>
  <si>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</si>
  <si>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</si>
  <si>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</si>
  <si>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</si>
  <si>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</si>
  <si>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</si>
  <si>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</si>
  <si>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</si>
  <si>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</si>
  <si>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</si>
  <si>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</si>
  <si>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</si>
  <si>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</si>
  <si>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</si>
  <si>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</si>
  <si>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</si>
  <si>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</si>
  <si>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</si>
  <si>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</si>
  <si>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</si>
  <si>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</si>
  <si>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</si>
  <si>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</si>
  <si>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</si>
  <si>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</si>
  <si>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</si>
  <si>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</si>
  <si>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</si>
  <si>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</si>
  <si>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</si>
  <si>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</si>
  <si>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</si>
  <si>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</si>
  <si>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</si>
  <si>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</si>
  <si>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</si>
  <si>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</si>
  <si>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</si>
  <si>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</si>
  <si>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</si>
  <si>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</si>
  <si>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</si>
  <si>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</si>
  <si>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</si>
  <si>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</si>
  <si>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</si>
  <si>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</si>
  <si>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</si>
  <si>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</si>
  <si>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</si>
  <si>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</si>
  <si>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</si>
  <si>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</si>
  <si>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</si>
  <si>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</si>
  <si>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</si>
  <si>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</si>
  <si>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</si>
  <si>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</si>
  <si>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</si>
  <si>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</si>
  <si>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</si>
  <si>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</si>
  <si>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</si>
  <si>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</si>
  <si>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</si>
  <si>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</si>
  <si>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</si>
  <si>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</si>
  <si>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</si>
  <si>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</si>
  <si>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</si>
  <si>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</si>
  <si>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</si>
  <si>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</si>
  <si>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</si>
  <si>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</si>
  <si>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</si>
  <si>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</si>
  <si>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</si>
  <si>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</si>
  <si>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</si>
  <si>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</si>
  <si>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</si>
  <si>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</si>
  <si>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</si>
  <si>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</si>
  <si>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</si>
  <si>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</si>
  <si>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</si>
  <si>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</si>
  <si>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</si>
  <si>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</si>
  <si>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</si>
  <si>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</si>
  <si>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</si>
  <si>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</si>
  <si>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</si>
  <si>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</si>
  <si>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</si>
  <si>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</si>
  <si>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</si>
  <si>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</si>
  <si>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</si>
  <si>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</si>
  <si>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</si>
  <si>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</si>
  <si>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</si>
  <si>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</si>
  <si>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</si>
  <si>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</si>
  <si>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</si>
  <si>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</si>
  <si>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</si>
  <si>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</si>
  <si>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</si>
  <si>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</si>
  <si>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</si>
  <si>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</si>
  <si>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</si>
  <si>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</si>
  <si>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</si>
  <si>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</si>
  <si>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</si>
  <si>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</si>
  <si>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</si>
  <si>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</si>
  <si>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</si>
  <si>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</si>
  <si>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</si>
  <si>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</si>
  <si>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</si>
  <si>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</si>
  <si>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</si>
  <si>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</si>
  <si>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</si>
  <si>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</si>
  <si>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</si>
  <si>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</si>
  <si>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</si>
  <si>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</si>
  <si>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</si>
  <si>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</si>
  <si>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</si>
  <si>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</si>
  <si>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</si>
  <si>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</si>
  <si>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</si>
  <si>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</si>
  <si>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</si>
  <si>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</si>
  <si>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</si>
  <si>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</si>
  <si>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</si>
  <si>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</si>
  <si>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</si>
  <si>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</si>
  <si>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</si>
  <si>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</si>
  <si>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</si>
  <si>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</si>
  <si>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</si>
  <si>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</si>
  <si>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</si>
  <si>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</si>
  <si>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</si>
  <si>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</si>
  <si>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</si>
  <si>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</si>
  <si>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</si>
  <si>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</si>
  <si>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</si>
  <si>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</si>
  <si>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</si>
  <si>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</si>
  <si>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</si>
  <si>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</si>
  <si>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</si>
  <si>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</si>
  <si>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</si>
  <si>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</si>
  <si>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</si>
  <si>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</si>
  <si>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</si>
  <si>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</si>
  <si>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</si>
  <si>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</si>
  <si>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</si>
  <si>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</si>
  <si>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</si>
  <si>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</si>
  <si>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</si>
  <si>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</si>
  <si>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</si>
  <si>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</si>
  <si>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</si>
  <si>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</si>
  <si>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</si>
  <si>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</si>
  <si>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</si>
  <si>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</si>
  <si>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</si>
  <si>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</si>
  <si>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</si>
  <si>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</si>
  <si>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</si>
  <si>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</si>
  <si>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</si>
  <si>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</si>
  <si>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</si>
  <si>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</si>
  <si>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</si>
  <si>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</si>
  <si>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</si>
  <si>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</si>
  <si>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</si>
  <si>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</si>
  <si>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</si>
  <si>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</si>
  <si>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</si>
  <si>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</si>
  <si>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</si>
  <si>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</si>
  <si>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</si>
  <si>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</si>
  <si>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</si>
  <si>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</si>
  <si>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</si>
  <si>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</si>
  <si>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</si>
  <si>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</si>
  <si>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</si>
  <si>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</si>
  <si>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</si>
  <si>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</si>
  <si>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</si>
  <si>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</si>
  <si>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</si>
  <si>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</si>
  <si>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</si>
  <si>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</si>
  <si>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</si>
  <si>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</si>
  <si>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</si>
  <si>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</si>
  <si>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</si>
  <si>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</si>
  <si>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</si>
  <si>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</si>
  <si>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</si>
  <si>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</si>
  <si>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</si>
  <si>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</si>
  <si>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</si>
  <si>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</si>
  <si>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</si>
  <si>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</si>
  <si>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</si>
  <si>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</si>
  <si>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</si>
  <si>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</si>
  <si>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</si>
  <si>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</si>
  <si>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</si>
  <si>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</si>
  <si>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</si>
  <si>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</si>
  <si>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</si>
  <si>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</si>
  <si>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</si>
  <si>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</si>
  <si>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</si>
  <si>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</si>
  <si>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</si>
  <si>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</si>
  <si>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</si>
  <si>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</si>
  <si>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</si>
  <si>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</si>
  <si>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</si>
  <si>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</si>
  <si>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</si>
  <si>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</si>
  <si>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</si>
  <si>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</si>
  <si>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</si>
  <si>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</si>
  <si>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</si>
  <si>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</si>
  <si>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</si>
  <si>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</si>
  <si>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</si>
  <si>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</si>
  <si>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</si>
  <si>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</si>
  <si>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</si>
  <si>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</si>
  <si>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</si>
  <si>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</si>
  <si>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</si>
  <si>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</si>
  <si>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</si>
  <si>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</si>
  <si>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</si>
  <si>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</si>
  <si>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</si>
  <si>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</si>
  <si>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</si>
  <si>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</si>
  <si>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</si>
  <si>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</si>
  <si>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</si>
  <si>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</si>
  <si>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</si>
  <si>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</si>
  <si>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</si>
  <si>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</si>
  <si>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</si>
  <si>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</si>
  <si>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</si>
  <si>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</si>
  <si>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</si>
  <si>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</si>
  <si>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</si>
  <si>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</si>
  <si>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</si>
  <si>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</si>
  <si>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</si>
  <si>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</si>
  <si>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</si>
  <si>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</si>
  <si>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</si>
  <si>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</si>
  <si>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</si>
  <si>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</si>
  <si>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</si>
  <si>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</si>
  <si>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</si>
  <si>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</si>
  <si>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</si>
  <si>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</si>
  <si>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</si>
  <si>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</si>
  <si>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</si>
  <si>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</si>
  <si>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</si>
  <si>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</si>
  <si>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</si>
  <si>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</si>
  <si>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</si>
  <si>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</si>
  <si>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</si>
  <si>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</si>
  <si>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</si>
  <si>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</si>
  <si>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</si>
  <si>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</si>
  <si>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</si>
  <si>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</si>
  <si>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</si>
  <si>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</si>
  <si>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</si>
  <si>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</si>
  <si>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</si>
  <si>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</si>
  <si>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</si>
  <si>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</si>
  <si>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</si>
  <si>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</si>
  <si>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</si>
  <si>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</si>
  <si>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</si>
  <si>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</si>
  <si>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</si>
  <si>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</si>
  <si>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</si>
  <si>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</si>
  <si>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</si>
  <si>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</si>
  <si>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</si>
  <si>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</si>
  <si>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</si>
  <si>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</si>
  <si>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</si>
  <si>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</si>
  <si>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</si>
  <si>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</si>
  <si>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</si>
  <si>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</si>
  <si>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</si>
  <si>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</si>
  <si>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</si>
  <si>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</si>
  <si>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</si>
  <si>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</si>
  <si>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</si>
  <si>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</si>
  <si>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</si>
  <si>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</si>
  <si>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</si>
  <si>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</si>
  <si>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</si>
  <si>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</si>
  <si>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</si>
  <si>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</si>
  <si>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</si>
  <si>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</si>
  <si>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</si>
  <si>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</si>
  <si>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</si>
  <si>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</si>
  <si>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</si>
  <si>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</si>
  <si>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</si>
  <si>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</si>
  <si>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</si>
  <si>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</si>
  <si>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</si>
  <si>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</si>
  <si>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</si>
  <si>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</si>
  <si>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</si>
  <si>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</si>
  <si>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</si>
  <si>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</si>
  <si>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</si>
  <si>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</si>
  <si>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</si>
  <si>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</si>
  <si>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</si>
  <si>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</si>
  <si>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</si>
  <si>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</si>
  <si>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</si>
  <si>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</si>
  <si>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</si>
  <si>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</si>
  <si>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</si>
  <si>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</si>
  <si>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</si>
  <si>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</si>
  <si>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</si>
  <si>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</si>
  <si>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</si>
  <si>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</si>
  <si>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</si>
  <si>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</si>
  <si>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</si>
  <si>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</si>
  <si>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</si>
  <si>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</si>
  <si>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</si>
  <si>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</si>
  <si>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</si>
  <si>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</si>
  <si>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</si>
  <si>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</si>
  <si>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</si>
  <si>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</si>
  <si>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</si>
  <si>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</si>
  <si>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</si>
  <si>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</si>
  <si>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</si>
  <si>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</si>
  <si>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</si>
  <si>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</si>
  <si>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</si>
  <si>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</si>
  <si>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</si>
  <si>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</si>
  <si>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</si>
  <si>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</si>
  <si>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</si>
  <si>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</si>
  <si>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</si>
  <si>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</si>
  <si>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</si>
  <si>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</si>
  <si>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</si>
  <si>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</si>
  <si>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</si>
  <si>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</si>
  <si>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</si>
  <si>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</si>
  <si>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</si>
  <si>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</si>
  <si>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</si>
  <si>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</si>
  <si>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</si>
  <si>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</si>
  <si>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</si>
  <si>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</si>
  <si>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</si>
  <si>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</si>
  <si>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</si>
  <si>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</si>
  <si>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</si>
  <si>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</si>
  <si>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</si>
  <si>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</si>
  <si>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</si>
  <si>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</si>
  <si>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</si>
  <si>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</si>
  <si>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</si>
  <si>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</si>
  <si>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</si>
  <si>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</si>
  <si>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</si>
  <si>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</si>
  <si>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</si>
  <si>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</si>
  <si>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</si>
  <si>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</si>
  <si>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</si>
  <si>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</si>
  <si>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</si>
  <si>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</si>
  <si>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</si>
  <si>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</si>
  <si>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</si>
  <si>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</si>
  <si>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</si>
  <si>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</si>
  <si>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</si>
  <si>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</si>
  <si>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</si>
  <si>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</si>
  <si>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</si>
  <si>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</si>
  <si>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</si>
  <si>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</si>
  <si>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</si>
  <si>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</si>
  <si>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</si>
  <si>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</si>
  <si>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</si>
  <si>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</si>
  <si>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</si>
  <si>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</si>
  <si>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</si>
  <si>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</si>
  <si>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</si>
  <si>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</si>
  <si>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</si>
  <si>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</si>
  <si>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</si>
  <si>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</si>
  <si>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</si>
  <si>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</si>
  <si>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</si>
  <si>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</si>
  <si>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</si>
  <si>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</si>
  <si>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</si>
  <si>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</si>
  <si>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</si>
  <si>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</si>
  <si>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</si>
  <si>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</si>
  <si>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</si>
  <si>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</si>
  <si>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</si>
  <si>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</si>
  <si>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</si>
  <si>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</si>
  <si>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</si>
  <si>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</si>
  <si>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</si>
  <si>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</si>
  <si>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</si>
  <si>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</si>
  <si>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</si>
  <si>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</si>
  <si>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</si>
  <si>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</si>
  <si>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</si>
  <si>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</si>
  <si>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</si>
  <si>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</si>
  <si>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</si>
  <si>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</si>
  <si>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</si>
  <si>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</si>
  <si>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</si>
  <si>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</si>
  <si>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</si>
  <si>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</si>
  <si>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</si>
  <si>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</si>
  <si>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</si>
  <si>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</si>
  <si>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</si>
  <si>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</si>
  <si>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</si>
  <si>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</si>
  <si>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</si>
  <si>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</si>
  <si>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</si>
  <si>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</si>
  <si>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</si>
  <si>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</si>
  <si>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</si>
  <si>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</si>
  <si>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</si>
  <si>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</si>
  <si>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</si>
  <si>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</si>
  <si>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</si>
  <si>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</si>
  <si>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</si>
  <si>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</si>
  <si>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</si>
  <si>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</si>
  <si>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</si>
  <si>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</si>
  <si>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</si>
  <si>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</si>
  <si>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</si>
  <si>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</si>
  <si>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</si>
  <si>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</si>
  <si>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</si>
  <si>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</si>
  <si>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</si>
  <si>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</si>
  <si>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</si>
  <si>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</si>
  <si>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</si>
  <si>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</si>
  <si>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</si>
  <si>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</si>
  <si>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</si>
  <si>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</si>
  <si>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</si>
  <si>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</si>
  <si>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</si>
  <si>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</si>
  <si>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</si>
  <si>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</si>
  <si>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</si>
  <si>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</si>
  <si>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</si>
  <si>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</si>
  <si>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</si>
  <si>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</si>
  <si>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</si>
  <si>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</si>
  <si>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</si>
  <si>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</si>
  <si>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</si>
  <si>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</si>
  <si>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</si>
  <si>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</si>
  <si>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</si>
  <si>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</si>
  <si>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</si>
  <si>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</si>
  <si>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</si>
  <si>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</si>
  <si>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</si>
  <si>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</si>
  <si>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</si>
  <si>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</si>
  <si>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</si>
  <si>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</si>
  <si>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</si>
  <si>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</si>
  <si>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</si>
  <si>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</si>
  <si>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</si>
  <si>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</si>
  <si>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</si>
  <si>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</si>
  <si>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</si>
  <si>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</si>
  <si>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</si>
  <si>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</si>
  <si>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</si>
  <si>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</si>
  <si>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</si>
  <si>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</si>
  <si>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</si>
  <si>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</si>
  <si>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</si>
  <si>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</si>
  <si>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</si>
  <si>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</si>
  <si>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</si>
  <si>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</si>
  <si>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</si>
  <si>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</si>
  <si>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</si>
  <si>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</si>
  <si>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</si>
  <si>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</si>
  <si>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</si>
  <si>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</si>
  <si>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</si>
  <si>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</si>
  <si>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</si>
  <si>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</si>
  <si>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</si>
  <si>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</si>
  <si>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</si>
  <si>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</si>
  <si>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</si>
  <si>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</si>
  <si>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</si>
  <si>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</si>
  <si>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</si>
  <si>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</si>
  <si>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</si>
  <si>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</si>
  <si>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</si>
  <si>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</si>
  <si>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</si>
  <si>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</si>
  <si>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</si>
  <si>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</si>
  <si>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</si>
  <si>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</si>
  <si>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</si>
  <si>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</si>
  <si>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</si>
  <si>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</si>
  <si>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</si>
  <si>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</si>
  <si>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</si>
  <si>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</si>
  <si>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</si>
  <si>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</si>
  <si>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</si>
  <si>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</si>
  <si>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</si>
  <si>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</si>
  <si>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</si>
  <si>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</si>
  <si>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</si>
  <si>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</si>
  <si>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</si>
  <si>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</si>
  <si>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</si>
  <si>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</si>
  <si>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</si>
  <si>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</si>
  <si>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</si>
  <si>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</si>
  <si>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</si>
  <si>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</si>
  <si>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</si>
  <si>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</si>
  <si>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</si>
  <si>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</si>
  <si>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</si>
  <si>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</si>
  <si>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</si>
  <si>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</si>
  <si>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</si>
  <si>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</si>
  <si>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</si>
  <si>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</si>
  <si>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</si>
  <si>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</si>
  <si>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</si>
  <si>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</si>
  <si>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</si>
  <si>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</si>
  <si>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</si>
  <si>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</si>
  <si>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</si>
  <si>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</si>
  <si>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</si>
  <si>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</si>
  <si>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</si>
  <si>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</si>
  <si>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</si>
  <si>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</si>
  <si>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</si>
  <si>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</si>
  <si>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</si>
  <si>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</si>
  <si>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</si>
  <si>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</si>
  <si>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</si>
  <si>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</si>
  <si>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</si>
  <si>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</si>
  <si>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</si>
  <si>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</si>
  <si>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</si>
  <si>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</si>
  <si>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</si>
  <si>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</si>
  <si>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</si>
  <si>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</si>
  <si>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</si>
  <si>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</si>
  <si>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</si>
  <si>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</si>
  <si>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</si>
  <si>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</si>
  <si>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</si>
  <si>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</si>
  <si>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</si>
  <si>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</si>
  <si>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</si>
  <si>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</si>
  <si>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</si>
  <si>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</si>
  <si>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</si>
  <si>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</si>
  <si>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</si>
  <si>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</si>
  <si>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</si>
  <si>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</si>
  <si>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</si>
  <si>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</si>
  <si>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</si>
  <si>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</si>
  <si>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</si>
  <si>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</si>
  <si>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</si>
  <si>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</si>
  <si>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</si>
  <si>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</si>
  <si>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</si>
  <si>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</si>
  <si>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</si>
  <si>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</si>
  <si>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</si>
  <si>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</si>
  <si>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</si>
  <si>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</si>
  <si>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</si>
  <si>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</si>
  <si>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</si>
  <si>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</si>
  <si>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</si>
  <si>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</si>
  <si>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</si>
  <si>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</si>
  <si>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</si>
  <si>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</si>
  <si>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</si>
  <si>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</si>
  <si>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</si>
  <si>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</si>
  <si>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</si>
  <si>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</si>
  <si>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</si>
  <si>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</si>
  <si>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</si>
  <si>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</si>
  <si>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</si>
  <si>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</si>
  <si>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</si>
  <si>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</si>
  <si>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</si>
  <si>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</si>
  <si>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</si>
  <si>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</si>
  <si>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</si>
  <si>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</si>
  <si>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</si>
  <si>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</si>
  <si>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</si>
  <si>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</si>
  <si>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</si>
  <si>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</si>
  <si>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</si>
  <si>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</si>
  <si>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</si>
  <si>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</si>
  <si>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</si>
  <si>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</si>
  <si>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</si>
  <si>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</si>
  <si>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</si>
  <si>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</si>
  <si>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</si>
  <si>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</si>
  <si>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</si>
  <si>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</si>
  <si>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</si>
  <si>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</si>
  <si>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</si>
  <si>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</si>
  <si>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</si>
  <si>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</si>
  <si>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</si>
  <si>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</si>
  <si>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</si>
  <si>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</si>
  <si>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</si>
  <si>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</si>
  <si>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</si>
  <si>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</si>
  <si>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</si>
  <si>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</si>
  <si>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</si>
  <si>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</si>
  <si>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</si>
  <si>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</si>
  <si>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</si>
  <si>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</si>
  <si>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</si>
  <si>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</si>
  <si>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</si>
  <si>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</si>
  <si>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</si>
  <si>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</si>
  <si>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</si>
  <si>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</si>
  <si>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</si>
  <si>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</si>
  <si>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</si>
  <si>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</si>
  <si>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</si>
  <si>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</si>
  <si>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</si>
  <si>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</si>
  <si>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</si>
  <si>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</si>
  <si>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</si>
  <si>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</si>
  <si>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</si>
  <si>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</si>
  <si>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</si>
  <si>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</si>
  <si>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</si>
  <si>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</si>
  <si>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</si>
  <si>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</si>
  <si>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</si>
  <si>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</si>
  <si>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</si>
  <si>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</si>
  <si>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</si>
  <si>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</si>
  <si>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</si>
  <si>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</si>
  <si>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</si>
  <si>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</si>
  <si>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</si>
  <si>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</si>
  <si>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</si>
  <si>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</si>
  <si>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</si>
  <si>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</si>
  <si>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</si>
  <si>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</si>
  <si>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</si>
  <si>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</si>
  <si>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</si>
  <si>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</si>
  <si>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</si>
  <si>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</si>
  <si>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</si>
  <si>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</si>
  <si>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</si>
  <si>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</si>
  <si>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</si>
  <si>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</si>
  <si>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</si>
  <si>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</si>
  <si>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</si>
  <si>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</si>
  <si>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</si>
  <si>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</si>
  <si>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</si>
  <si>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</si>
  <si>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</si>
  <si>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</si>
  <si>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</si>
  <si>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</si>
  <si>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</si>
  <si>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</si>
  <si>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</si>
  <si>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</si>
  <si>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</si>
  <si>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</si>
  <si>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</si>
  <si>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</si>
  <si>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</si>
  <si>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</si>
  <si>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</si>
  <si>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</si>
  <si>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</si>
  <si>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</si>
  <si>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</si>
  <si>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</si>
  <si>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</si>
  <si>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</si>
  <si>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</si>
  <si>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</si>
  <si>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</si>
  <si>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</si>
  <si>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</si>
  <si>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</si>
  <si>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</si>
  <si>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</si>
  <si>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</si>
  <si>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</si>
  <si>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</si>
  <si>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</si>
  <si>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</si>
  <si>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</si>
  <si>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</si>
  <si>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</si>
  <si>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</si>
  <si>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</si>
  <si>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</si>
  <si>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</si>
  <si>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</si>
  <si>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</si>
  <si>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</si>
  <si>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</si>
  <si>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</si>
  <si>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</si>
  <si>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</si>
  <si>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</si>
  <si>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</si>
  <si>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</si>
  <si>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</si>
  <si>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</si>
  <si>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</si>
  <si>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</si>
  <si>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</si>
  <si>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</si>
  <si>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</si>
  <si>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</si>
  <si>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</si>
  <si>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</si>
  <si>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</si>
  <si>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</si>
  <si>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</si>
  <si>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</si>
  <si>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</si>
  <si>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</si>
  <si>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</si>
  <si>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</si>
  <si>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</si>
  <si>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</si>
  <si>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</si>
  <si>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</si>
  <si>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</si>
  <si>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</si>
  <si>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</si>
  <si>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</si>
  <si>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</si>
  <si>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</si>
  <si>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</si>
  <si>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</si>
  <si>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</si>
  <si>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</si>
  <si>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</si>
  <si>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</si>
  <si>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</si>
  <si>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</si>
  <si>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</si>
  <si>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</si>
  <si>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</si>
  <si>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</si>
  <si>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</si>
  <si>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</si>
  <si>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</si>
  <si>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</si>
  <si>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</si>
  <si>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</si>
  <si>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</si>
  <si>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</si>
  <si>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</si>
  <si>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</si>
  <si>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</si>
  <si>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</si>
  <si>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</si>
  <si>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</si>
  <si>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</si>
  <si>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</si>
  <si>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</si>
  <si>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</si>
  <si>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</si>
  <si>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</si>
  <si>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</si>
  <si>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</si>
  <si>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</si>
  <si>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</si>
  <si>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</si>
  <si>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</si>
  <si>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</si>
  <si>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</si>
  <si>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</si>
  <si>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</si>
  <si>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</si>
  <si>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</si>
  <si>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</si>
  <si>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</si>
  <si>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</si>
  <si>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</si>
  <si>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</si>
  <si>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</si>
  <si>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</si>
  <si>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</si>
  <si>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</si>
  <si>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</si>
  <si>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</si>
  <si>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</si>
  <si>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</si>
  <si>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</si>
  <si>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</si>
  <si>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</si>
  <si>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</si>
  <si>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</si>
  <si>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</si>
  <si>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</si>
  <si>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</si>
  <si>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</si>
  <si>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</si>
  <si>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</si>
  <si>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</si>
  <si>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</si>
  <si>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</si>
  <si>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</si>
  <si>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</si>
  <si>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</si>
  <si>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</si>
  <si>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</si>
  <si>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</si>
  <si>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</si>
  <si>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</si>
  <si>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</si>
  <si>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</si>
  <si>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</si>
  <si>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</si>
  <si>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</si>
  <si>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</si>
  <si>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</si>
  <si>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</si>
  <si>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</si>
  <si>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</si>
  <si>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</si>
  <si>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</si>
  <si>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</si>
  <si>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</si>
  <si>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</si>
  <si>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</si>
  <si>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</si>
  <si>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</si>
  <si>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</si>
  <si>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</si>
  <si>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</si>
  <si>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</si>
  <si>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</si>
  <si>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</si>
  <si>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</si>
  <si>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</si>
  <si>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</si>
  <si>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</si>
  <si>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</si>
  <si>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</si>
  <si>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</si>
  <si>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</si>
  <si>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</si>
  <si>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</si>
  <si>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</si>
  <si>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</si>
  <si>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</si>
  <si>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</si>
  <si>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</si>
  <si>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</si>
  <si>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</si>
  <si>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</si>
  <si>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</si>
  <si>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</si>
  <si>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</si>
  <si>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</si>
  <si>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</si>
  <si>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</si>
  <si>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</si>
  <si>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</si>
  <si>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</si>
  <si>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</si>
  <si>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</si>
  <si>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</si>
  <si>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</si>
  <si>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</si>
  <si>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</si>
  <si>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</si>
  <si>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</si>
  <si>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</si>
  <si>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</si>
  <si>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</si>
  <si>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</si>
  <si>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</si>
  <si>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</si>
  <si>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</si>
  <si>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</si>
  <si>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</si>
  <si>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</si>
  <si>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</si>
  <si>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</si>
  <si>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</si>
  <si>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</si>
  <si>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</si>
  <si>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</si>
  <si>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</si>
  <si>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</si>
  <si>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</si>
  <si>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</si>
  <si>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</si>
  <si>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</si>
  <si>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</si>
  <si>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</si>
  <si>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</si>
  <si>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</si>
  <si>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</si>
  <si>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</si>
  <si>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</si>
  <si>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</si>
  <si>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</si>
  <si>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</si>
  <si>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</si>
  <si>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</si>
  <si>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</si>
  <si>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</si>
  <si>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</si>
  <si>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</si>
  <si>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</si>
  <si>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</si>
  <si>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</si>
  <si>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</si>
  <si>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</si>
  <si>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</si>
  <si>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</si>
  <si>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</si>
  <si>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</si>
  <si>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</si>
  <si>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</si>
  <si>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</si>
  <si>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</si>
  <si>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</si>
  <si>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</si>
  <si>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</si>
  <si>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</si>
  <si>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</si>
  <si>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</si>
  <si>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</si>
  <si>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</si>
  <si>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</si>
  <si>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</si>
  <si>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</si>
  <si>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</si>
  <si>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</si>
  <si>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</si>
  <si>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</si>
  <si>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</si>
  <si>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</si>
  <si>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</si>
  <si>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</si>
  <si>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</si>
  <si>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</si>
  <si>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</si>
  <si>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</si>
  <si>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</si>
  <si>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</si>
  <si>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</si>
  <si>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</si>
  <si>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</si>
  <si>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</si>
  <si>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</si>
  <si>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</si>
  <si>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</si>
  <si>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</si>
  <si>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</si>
  <si>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</si>
  <si>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</si>
  <si>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</si>
  <si>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</si>
  <si>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</si>
  <si>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</si>
  <si>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</si>
  <si>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</si>
  <si>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</si>
  <si>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</si>
  <si>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</si>
  <si>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</si>
  <si>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</si>
  <si>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</si>
  <si>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</si>
  <si>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</si>
  <si>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</si>
  <si>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</si>
  <si>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</si>
  <si>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</si>
  <si>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</si>
  <si>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</si>
  <si>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</si>
  <si>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</si>
  <si>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</si>
  <si>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</si>
  <si>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</si>
  <si>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</si>
  <si>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</si>
  <si>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</si>
  <si>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</si>
  <si>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</si>
  <si>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</si>
  <si>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</si>
  <si>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</si>
  <si>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</si>
  <si>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</si>
  <si>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</si>
  <si>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</si>
  <si>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</si>
  <si>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</si>
  <si>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</si>
  <si>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</si>
  <si>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</si>
  <si>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</si>
  <si>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</si>
  <si>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</si>
  <si>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</si>
  <si>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</si>
  <si>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</si>
  <si>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</si>
  <si>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</si>
  <si>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</si>
  <si>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</si>
  <si>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</si>
  <si>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</si>
  <si>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</si>
  <si>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</si>
  <si>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</si>
  <si>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</si>
  <si>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</si>
  <si>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</si>
  <si>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</si>
  <si>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</si>
  <si>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</si>
  <si>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</si>
  <si>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</si>
  <si>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</si>
  <si>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</si>
  <si>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</si>
  <si>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</si>
  <si>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</si>
  <si>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</si>
  <si>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</si>
  <si>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</si>
  <si>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</si>
  <si>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</si>
  <si>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</si>
  <si>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</si>
  <si>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</si>
  <si>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</si>
  <si>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</si>
  <si>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</si>
  <si>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</si>
  <si>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</si>
  <si>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</si>
  <si>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</si>
  <si>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</si>
  <si>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</si>
  <si>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</si>
  <si>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</si>
  <si>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</si>
  <si>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</si>
  <si>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</si>
  <si>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</si>
  <si>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</si>
  <si>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</si>
  <si>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</si>
  <si>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</si>
  <si>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</si>
  <si>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</si>
  <si>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</si>
  <si>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</si>
  <si>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</si>
  <si>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</si>
  <si>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</si>
  <si>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</si>
  <si>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</si>
  <si>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</si>
  <si>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</si>
  <si>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</si>
  <si>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</si>
  <si>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</si>
  <si>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</si>
  <si>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</si>
  <si>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</si>
  <si>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</si>
  <si>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</si>
  <si>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</si>
  <si>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</si>
  <si>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</si>
  <si>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</si>
  <si>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</si>
  <si>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</si>
  <si>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</si>
  <si>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</si>
  <si>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</si>
  <si>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</si>
  <si>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</si>
  <si>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</si>
  <si>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</si>
  <si>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</si>
  <si>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</si>
  <si>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</si>
  <si>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</si>
  <si>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</si>
  <si>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</si>
  <si>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</si>
  <si>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</si>
  <si>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</si>
  <si>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</si>
  <si>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</si>
  <si>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</si>
  <si>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</si>
  <si>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</si>
  <si>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</si>
  <si>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</si>
  <si>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</si>
  <si>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</si>
  <si>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</si>
  <si>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</si>
  <si>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</si>
  <si>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</si>
  <si>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</si>
  <si>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</si>
  <si>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</si>
  <si>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</si>
  <si>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</si>
  <si>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</si>
  <si>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</si>
  <si>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</si>
  <si>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</si>
  <si>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</si>
  <si>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</si>
  <si>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</si>
  <si>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</si>
  <si>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</si>
  <si>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</si>
  <si>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</si>
  <si>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</si>
  <si>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</si>
  <si>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</si>
  <si>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</si>
  <si>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</si>
  <si>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</si>
  <si>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</si>
  <si>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</si>
  <si>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</si>
  <si>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</si>
  <si>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</si>
  <si>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</si>
  <si>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</si>
  <si>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</si>
  <si>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</si>
  <si>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</si>
  <si>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</si>
  <si>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</si>
  <si>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</si>
  <si>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</si>
  <si>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</si>
  <si>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</si>
  <si>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</si>
  <si>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</si>
  <si>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</si>
  <si>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</si>
  <si>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</si>
  <si>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</si>
  <si>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</si>
  <si>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</si>
  <si>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</si>
  <si>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</si>
  <si>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</si>
  <si>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</si>
  <si>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</si>
  <si>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</si>
  <si>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</si>
  <si>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</si>
  <si>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</si>
  <si>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</si>
  <si>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</si>
  <si>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</si>
  <si>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</si>
  <si>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</si>
  <si>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</si>
  <si>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</si>
  <si>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</si>
  <si>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</si>
  <si>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</si>
  <si>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</si>
  <si>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</si>
  <si>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</si>
  <si>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</si>
  <si>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</si>
  <si>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</si>
  <si>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</si>
  <si>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</si>
  <si>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</si>
  <si>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</si>
  <si>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</si>
  <si>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</si>
  <si>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</si>
  <si>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</si>
  <si>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</si>
  <si>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</si>
  <si>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</si>
  <si>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</si>
  <si>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</si>
  <si>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</si>
  <si>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</si>
  <si>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</si>
  <si>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</si>
  <si>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</si>
  <si>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</si>
  <si>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</si>
  <si>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</si>
  <si>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</si>
  <si>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</si>
  <si>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</si>
  <si>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</si>
  <si>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</si>
  <si>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</si>
  <si>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</si>
  <si>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</si>
  <si>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</si>
  <si>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</si>
  <si>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</si>
  <si>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</si>
  <si>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</si>
  <si>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</si>
  <si>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</si>
  <si>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</si>
  <si>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</si>
  <si>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</si>
  <si>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</si>
  <si>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</si>
  <si>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</si>
  <si>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</si>
  <si>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</si>
  <si>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</si>
  <si>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</si>
  <si>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</si>
  <si>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</si>
  <si>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</si>
  <si>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</si>
  <si>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</si>
  <si>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</si>
  <si>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</si>
  <si>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</si>
  <si>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</si>
  <si>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</si>
  <si>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</si>
  <si>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</si>
  <si>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</si>
  <si>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</si>
  <si>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</si>
  <si>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</si>
  <si>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</si>
  <si>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</si>
  <si>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</si>
  <si>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</si>
  <si>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</si>
  <si>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</si>
  <si>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</si>
  <si>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</si>
  <si>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</si>
  <si>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</si>
  <si>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</si>
  <si>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</si>
  <si>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</si>
  <si>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</si>
  <si>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</si>
  <si>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</si>
  <si>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</si>
  <si>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</si>
  <si>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</si>
  <si>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</si>
  <si>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</si>
  <si>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</si>
  <si>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</si>
  <si>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</si>
  <si>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</si>
  <si>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</si>
  <si>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</si>
  <si>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</si>
  <si>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</si>
  <si>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</si>
  <si>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</si>
  <si>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</si>
  <si>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</si>
  <si>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</si>
  <si>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</si>
  <si>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</si>
  <si>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</si>
  <si>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</si>
  <si>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</si>
  <si>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</si>
  <si>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</si>
  <si>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</si>
  <si>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</si>
  <si>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</si>
  <si>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</si>
  <si>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</si>
  <si>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</si>
  <si>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</si>
  <si>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</si>
  <si>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</si>
  <si>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</si>
  <si>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</si>
  <si>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</si>
  <si>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</si>
  <si>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</si>
  <si>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</si>
  <si>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</si>
  <si>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</si>
  <si>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</si>
  <si>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</si>
  <si>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</si>
  <si>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</si>
  <si>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</si>
  <si>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</si>
  <si>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</si>
  <si>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</si>
  <si>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</si>
  <si>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</si>
  <si>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</si>
  <si>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</si>
  <si>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</si>
  <si>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</si>
  <si>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</si>
  <si>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</si>
  <si>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</si>
  <si>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</si>
  <si>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</si>
  <si>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</si>
  <si>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</si>
  <si>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</si>
  <si>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</si>
  <si>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</si>
  <si>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</si>
  <si>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</si>
  <si>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</si>
  <si>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</si>
  <si>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</si>
  <si>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</si>
  <si>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</si>
  <si>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</si>
  <si>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</si>
  <si>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</si>
  <si>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</si>
  <si>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</si>
  <si>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</si>
  <si>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</si>
  <si>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</si>
  <si>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</si>
  <si>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</si>
  <si>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</si>
  <si>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</si>
  <si>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</si>
  <si>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</si>
  <si>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</si>
  <si>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</si>
  <si>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</si>
  <si>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</si>
  <si>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</si>
  <si>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</si>
  <si>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</si>
  <si>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</si>
  <si>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</si>
  <si>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</si>
  <si>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</si>
  <si>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</si>
  <si>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</si>
  <si>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</si>
  <si>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</si>
  <si>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</si>
  <si>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</si>
  <si>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</si>
  <si>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</si>
  <si>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</si>
  <si>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</si>
  <si>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</si>
  <si>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</si>
  <si>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</si>
  <si>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</si>
  <si>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</si>
  <si>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</si>
  <si>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</si>
  <si>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</si>
  <si>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</si>
  <si>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</si>
  <si>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</si>
  <si>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</si>
  <si>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</si>
  <si>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</si>
  <si>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</si>
  <si>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</si>
  <si>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</si>
  <si>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</si>
  <si>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</si>
  <si>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</si>
  <si>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</si>
  <si>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</si>
  <si>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</si>
  <si>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</si>
  <si>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</si>
  <si>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</si>
  <si>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</si>
  <si>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</si>
  <si>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</si>
  <si>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</si>
  <si>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</si>
  <si>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</si>
  <si>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</si>
  <si>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</si>
  <si>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</si>
  <si>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</si>
  <si>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</si>
  <si>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</si>
  <si>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</si>
  <si>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</si>
  <si>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</si>
  <si>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</si>
  <si>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</si>
  <si>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</si>
  <si>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</si>
  <si>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</si>
  <si>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</si>
  <si>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</si>
  <si>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</si>
  <si>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</si>
  <si>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</si>
  <si>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</si>
  <si>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</si>
  <si>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</si>
  <si>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</si>
  <si>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</si>
  <si>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</si>
  <si>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</si>
  <si>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</si>
  <si>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</si>
  <si>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</si>
  <si>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</si>
  <si>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</si>
  <si>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</si>
  <si>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</si>
  <si>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</si>
  <si>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</si>
  <si>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</si>
  <si>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</si>
  <si>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</si>
  <si>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</si>
  <si>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</si>
  <si>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</si>
  <si>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</si>
  <si>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</si>
  <si>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</si>
  <si>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</si>
  <si>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</si>
  <si>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</si>
  <si>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</si>
  <si>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</si>
  <si>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</si>
  <si>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</si>
  <si>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</si>
  <si>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</si>
  <si>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</si>
  <si>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</si>
  <si>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</si>
  <si>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</si>
  <si>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</si>
  <si>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</si>
  <si>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</si>
  <si>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</si>
  <si>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</si>
  <si>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</si>
  <si>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</si>
  <si>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</si>
  <si>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</si>
  <si>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</si>
  <si>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</si>
  <si>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</si>
  <si>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</si>
  <si>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</si>
  <si>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</si>
  <si>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</si>
  <si>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</si>
  <si>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</si>
  <si>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</si>
  <si>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</si>
  <si>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</si>
  <si>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</si>
  <si>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</si>
  <si>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</si>
  <si>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</si>
  <si>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</si>
  <si>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</si>
  <si>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</si>
  <si>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</si>
  <si>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</si>
  <si>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</si>
  <si>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</si>
  <si>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</si>
  <si>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</si>
  <si>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</si>
  <si>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</si>
  <si>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</si>
  <si>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</si>
  <si>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</si>
  <si>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</si>
  <si>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</si>
  <si>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</si>
  <si>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</si>
  <si>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</si>
  <si>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</si>
  <si>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</si>
  <si>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</si>
  <si>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</si>
  <si>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</si>
  <si>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</si>
  <si>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</si>
  <si>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</si>
  <si>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</si>
  <si>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</si>
  <si>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</si>
  <si>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</si>
  <si>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</si>
  <si>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</si>
  <si>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</si>
  <si>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</si>
  <si>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</si>
  <si>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</si>
  <si>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</si>
  <si>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</si>
  <si>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</si>
  <si>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</si>
  <si>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</si>
  <si>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</si>
  <si>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</si>
  <si>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</si>
  <si>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</si>
  <si>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</si>
  <si>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</si>
  <si>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</si>
  <si>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</si>
  <si>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</si>
  <si>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</si>
  <si>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</si>
  <si>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</si>
  <si>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</si>
  <si>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</si>
  <si>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</si>
  <si>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</si>
  <si>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</si>
  <si>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</si>
  <si>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</si>
  <si>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</si>
  <si>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</si>
  <si>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</si>
  <si>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</si>
  <si>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</si>
  <si>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</si>
  <si>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</si>
  <si>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</si>
  <si>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</si>
  <si>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</si>
  <si>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</si>
  <si>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</si>
  <si>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</si>
  <si>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</si>
  <si>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</si>
  <si>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</si>
  <si>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</si>
  <si>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</si>
  <si>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</si>
  <si>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</si>
  <si>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</si>
  <si>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</si>
  <si>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</si>
  <si>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</si>
  <si>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</si>
  <si>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</si>
  <si>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</si>
  <si>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</si>
  <si>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</si>
  <si>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</si>
  <si>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</si>
  <si>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</si>
  <si>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</si>
  <si>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</si>
  <si>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</si>
  <si>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</si>
  <si>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</si>
  <si>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</si>
  <si>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</si>
  <si>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</si>
  <si>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</si>
  <si>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</si>
  <si>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</si>
  <si>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</si>
  <si>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</si>
  <si>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</si>
  <si>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</si>
  <si>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</si>
  <si>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</si>
  <si>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</si>
  <si>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</si>
  <si>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</si>
  <si>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</si>
  <si>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</si>
  <si>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</si>
  <si>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</si>
  <si>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</si>
  <si>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</si>
  <si>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</si>
  <si>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</si>
  <si>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</si>
  <si>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</si>
  <si>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</si>
  <si>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</si>
  <si>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</si>
  <si>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</si>
  <si>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</si>
  <si>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</si>
  <si>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</si>
  <si>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</si>
  <si>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</si>
  <si>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</si>
  <si>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</si>
  <si>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</si>
  <si>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</si>
  <si>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</si>
  <si>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</si>
  <si>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</si>
  <si>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</si>
  <si>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</si>
  <si>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</si>
  <si>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</si>
  <si>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</si>
  <si>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</si>
  <si>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</si>
  <si>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</si>
  <si>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</si>
  <si>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</si>
  <si>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</si>
  <si>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</si>
  <si>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</si>
  <si>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</si>
  <si>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</si>
  <si>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</si>
  <si>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</si>
  <si>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</si>
  <si>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</si>
  <si>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</si>
  <si>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</si>
  <si>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</si>
  <si>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</si>
  <si>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</si>
  <si>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</si>
  <si>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</si>
  <si>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</si>
  <si>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</si>
  <si>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</si>
  <si>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</si>
  <si>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</si>
  <si>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</si>
  <si>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</si>
  <si>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</si>
  <si>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</si>
  <si>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</si>
  <si>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</si>
  <si>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</si>
  <si>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</si>
  <si>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</si>
  <si>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</si>
  <si>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</si>
  <si>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</si>
  <si>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</si>
  <si>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</si>
  <si>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</si>
  <si>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</si>
  <si>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</si>
  <si>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</si>
  <si>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</si>
  <si>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</si>
  <si>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</si>
  <si>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</si>
  <si>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</si>
  <si>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</si>
  <si>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</si>
  <si>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</si>
  <si>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</si>
  <si>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</si>
  <si>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</si>
  <si>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</si>
  <si>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</si>
  <si>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</si>
  <si>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</si>
  <si>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</si>
  <si>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</si>
  <si>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</si>
  <si>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</si>
  <si>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</si>
  <si>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</si>
  <si>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</si>
  <si>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</si>
  <si>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</si>
  <si>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</si>
  <si>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</si>
  <si>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</si>
  <si>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</si>
  <si>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</si>
  <si>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</si>
  <si>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</si>
  <si>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</si>
  <si>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</si>
  <si>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</si>
  <si>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</si>
  <si>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</si>
  <si>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</si>
  <si>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</si>
  <si>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</si>
  <si>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</si>
  <si>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</si>
  <si>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</si>
  <si>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</si>
  <si>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</si>
  <si>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</si>
  <si>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</si>
  <si>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</si>
  <si>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</si>
  <si>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</si>
  <si>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</si>
  <si>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</si>
  <si>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</si>
  <si>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</si>
  <si>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</si>
  <si>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</si>
  <si>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</si>
  <si>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</si>
  <si>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</si>
  <si>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</si>
  <si>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</si>
  <si>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</si>
  <si>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</si>
  <si>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</si>
  <si>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</si>
  <si>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</si>
  <si>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</si>
  <si>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</si>
  <si>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</si>
  <si>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</si>
  <si>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</si>
  <si>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</si>
  <si>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</si>
  <si>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</si>
  <si>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</si>
  <si>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</si>
  <si>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</si>
  <si>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</si>
  <si>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</si>
  <si>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</si>
  <si>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</si>
  <si>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</si>
  <si>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</si>
  <si>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</si>
  <si>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</si>
  <si>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</si>
  <si>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</si>
  <si>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</si>
  <si>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</si>
  <si>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</si>
  <si>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</si>
  <si>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</si>
  <si>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</si>
  <si>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</si>
  <si>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</si>
  <si>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</si>
  <si>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</si>
  <si>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</si>
  <si>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</si>
  <si>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</si>
  <si>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</si>
  <si>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</si>
  <si>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</si>
  <si>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</si>
  <si>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</si>
  <si>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</si>
  <si>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</si>
  <si>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</si>
  <si>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</si>
  <si>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</si>
  <si>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</si>
  <si>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</si>
  <si>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</si>
  <si>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</si>
  <si>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</si>
  <si>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</si>
  <si>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</si>
  <si>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</si>
  <si>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</si>
  <si>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</si>
  <si>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</si>
  <si>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</si>
  <si>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</si>
  <si>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</si>
  <si>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</si>
  <si>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</si>
  <si>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</si>
  <si>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</si>
  <si>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</si>
  <si>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</si>
  <si>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</si>
  <si>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</si>
  <si>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</si>
  <si>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</si>
  <si>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</si>
  <si>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</si>
  <si>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</si>
  <si>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</si>
  <si>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</si>
  <si>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</si>
  <si>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</si>
  <si>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</si>
  <si>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</si>
  <si>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</si>
  <si>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</si>
  <si>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</si>
  <si>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</si>
  <si>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</si>
  <si>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</si>
  <si>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</si>
  <si>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</si>
  <si>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</si>
  <si>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</si>
  <si>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</si>
  <si>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</si>
  <si>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</si>
  <si>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</si>
  <si>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</si>
  <si>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</si>
  <si>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</si>
  <si>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</si>
  <si>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</si>
  <si>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</si>
  <si>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</si>
  <si>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</si>
  <si>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</si>
  <si>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</si>
  <si>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</si>
  <si>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</si>
  <si>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</si>
  <si>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</si>
  <si>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</si>
  <si>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</si>
  <si>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</si>
  <si>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</si>
  <si>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</si>
  <si>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</si>
  <si>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</si>
  <si>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</si>
  <si>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</si>
  <si>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</si>
  <si>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</si>
  <si>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</si>
  <si>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</si>
  <si>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</si>
  <si>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</si>
  <si>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</si>
  <si>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</si>
  <si>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</si>
  <si>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</si>
  <si>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</si>
  <si>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</si>
  <si>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</si>
  <si>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</si>
  <si>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</si>
  <si>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</si>
  <si>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</si>
  <si>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</si>
  <si>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</si>
  <si>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</si>
  <si>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</si>
  <si>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</si>
  <si>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</si>
  <si>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</si>
  <si>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</si>
  <si>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</si>
  <si>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</si>
  <si>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</si>
  <si>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</si>
  <si>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</si>
  <si>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</si>
  <si>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</si>
  <si>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</si>
  <si>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</si>
  <si>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</si>
  <si>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</si>
  <si>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</si>
  <si>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</si>
  <si>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</si>
  <si>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</si>
  <si>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</si>
  <si>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</si>
  <si>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</si>
  <si>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</si>
  <si>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</si>
  <si>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</si>
  <si>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</si>
  <si>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</si>
  <si>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</si>
  <si>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</si>
  <si>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</si>
  <si>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</si>
  <si>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</si>
  <si>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</si>
  <si>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</si>
  <si>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</si>
  <si>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</si>
  <si>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</si>
  <si>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</si>
  <si>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</si>
  <si>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</si>
  <si>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</si>
  <si>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</si>
  <si>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</si>
  <si>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</si>
  <si>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</si>
  <si>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</si>
  <si>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</si>
  <si>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</si>
  <si>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</si>
  <si>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</si>
  <si>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</si>
  <si>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</si>
  <si>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</si>
  <si>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</si>
  <si>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</si>
  <si>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</si>
  <si>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</si>
  <si>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</si>
  <si>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</si>
  <si>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</si>
  <si>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</si>
  <si>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</si>
  <si>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</si>
  <si>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</si>
  <si>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</si>
  <si>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</si>
  <si>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</si>
  <si>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</si>
  <si>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</si>
  <si>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</si>
  <si>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</si>
  <si>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</si>
  <si>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</si>
  <si>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</si>
  <si>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</si>
  <si>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</si>
  <si>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</si>
  <si>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</si>
  <si>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</si>
  <si>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</si>
  <si>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</si>
  <si>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</si>
  <si>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</si>
  <si>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</si>
  <si>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</si>
  <si>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</si>
  <si>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</si>
  <si>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</si>
  <si>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</si>
  <si>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</si>
  <si>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</si>
  <si>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</si>
  <si>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</si>
  <si>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</si>
  <si>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</si>
  <si>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</si>
  <si>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</si>
  <si>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</si>
  <si>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</si>
  <si>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</si>
  <si>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</si>
  <si>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</si>
  <si>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</si>
  <si>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</si>
  <si>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</si>
  <si>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</si>
  <si>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</si>
  <si>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</si>
  <si>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</si>
  <si>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</si>
  <si>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</si>
  <si>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</si>
  <si>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</si>
  <si>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</si>
  <si>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</si>
  <si>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</si>
  <si>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</si>
  <si>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</si>
  <si>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</si>
  <si>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</si>
  <si>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</si>
  <si>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</si>
  <si>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</si>
  <si>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</si>
  <si>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</si>
  <si>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</si>
  <si>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</si>
  <si>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</si>
  <si>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</si>
  <si>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</si>
  <si>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</si>
  <si>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</si>
  <si>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</si>
  <si>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</si>
  <si>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</si>
  <si>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</si>
  <si>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</si>
  <si>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</si>
  <si>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</si>
  <si>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</si>
  <si>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</si>
  <si>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</si>
  <si>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</si>
  <si>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</si>
  <si>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</si>
  <si>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</si>
  <si>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</si>
  <si>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</si>
  <si>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</si>
  <si>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</si>
  <si>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</si>
  <si>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</si>
  <si>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</si>
  <si>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</si>
  <si>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</si>
  <si>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</si>
  <si>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</si>
  <si>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</si>
  <si>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</si>
  <si>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</si>
  <si>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</si>
  <si>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</si>
  <si>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</si>
  <si>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</si>
  <si>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</si>
  <si>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</si>
  <si>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</si>
  <si>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</si>
  <si>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</si>
  <si>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</si>
  <si>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</si>
  <si>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</si>
  <si>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</si>
  <si>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</si>
  <si>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</si>
  <si>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</si>
  <si>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</si>
  <si>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</si>
  <si>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</si>
  <si>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</si>
  <si>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</si>
  <si>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</si>
  <si>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</si>
  <si>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</si>
  <si>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</si>
  <si>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</si>
  <si>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</si>
  <si>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</si>
  <si>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</si>
  <si>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</si>
  <si>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</si>
  <si>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</si>
  <si>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</si>
  <si>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</si>
  <si>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</si>
  <si>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</si>
  <si>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</si>
  <si>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</si>
  <si>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</si>
  <si>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</si>
  <si>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</si>
  <si>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</si>
  <si>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</si>
  <si>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</si>
  <si>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</si>
  <si>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</si>
  <si>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</si>
  <si>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</si>
  <si>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</si>
  <si>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</si>
  <si>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</si>
  <si>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</si>
  <si>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</si>
  <si>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</si>
  <si>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</si>
  <si>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</si>
  <si>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</si>
  <si>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</si>
  <si>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</si>
  <si>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</si>
  <si>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</si>
  <si>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</si>
  <si>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</si>
  <si>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</si>
  <si>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</si>
  <si>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</si>
  <si>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</si>
  <si>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</si>
  <si>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</si>
  <si>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</si>
  <si>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</si>
  <si>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</si>
  <si>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</si>
  <si>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</si>
  <si>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</si>
  <si>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</si>
  <si>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</si>
  <si>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</si>
  <si>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</si>
  <si>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</si>
  <si>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</si>
  <si>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</si>
  <si>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</si>
  <si>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</si>
  <si>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</si>
  <si>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</si>
  <si>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</si>
  <si>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</si>
  <si>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</si>
  <si>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</si>
  <si>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</si>
  <si>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</si>
  <si>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</si>
  <si>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</si>
  <si>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</si>
  <si>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</si>
  <si>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</si>
  <si>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</si>
  <si>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</si>
  <si>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</si>
  <si>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</si>
  <si>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</si>
  <si>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</si>
  <si>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</si>
  <si>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</si>
  <si>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</si>
  <si>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</si>
  <si>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</si>
  <si>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</si>
  <si>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</si>
  <si>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</si>
  <si>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</si>
  <si>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</si>
  <si>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</si>
  <si>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</si>
  <si>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</si>
  <si>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</si>
  <si>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</si>
  <si>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</si>
  <si>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</si>
  <si>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</si>
  <si>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</si>
  <si>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</si>
  <si>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</si>
  <si>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</si>
  <si>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</si>
  <si>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</si>
  <si>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</si>
  <si>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</si>
  <si>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</si>
  <si>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</si>
  <si>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</si>
  <si>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</si>
  <si>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</si>
  <si>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</si>
  <si>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</si>
  <si>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</si>
  <si>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</si>
  <si>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</si>
  <si>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</si>
  <si>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</si>
  <si>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</si>
  <si>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</si>
  <si>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</si>
  <si>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</si>
  <si>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</si>
  <si>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</si>
  <si>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</si>
  <si>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</si>
  <si>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</si>
  <si>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</si>
  <si>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</si>
  <si>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</si>
  <si>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</si>
  <si>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</si>
  <si>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</si>
  <si>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</si>
  <si>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</si>
  <si>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</si>
  <si>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</si>
  <si>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</si>
  <si>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</si>
  <si>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</si>
  <si>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</si>
  <si>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</si>
  <si>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</si>
  <si>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</si>
  <si>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</si>
  <si>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</si>
  <si>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</si>
  <si>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</si>
  <si>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</si>
  <si>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</si>
  <si>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</si>
  <si>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</si>
  <si>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</si>
  <si>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</si>
  <si>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</si>
  <si>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</si>
  <si>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</si>
  <si>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</si>
  <si>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</si>
  <si>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</si>
  <si>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</si>
  <si>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</si>
  <si>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</si>
  <si>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</si>
  <si>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</si>
  <si>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</si>
  <si>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</si>
  <si>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</si>
  <si>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</si>
  <si>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</si>
  <si>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</si>
  <si>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</si>
  <si>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</si>
  <si>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</si>
  <si>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</si>
  <si>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</si>
  <si>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</si>
  <si>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</si>
  <si>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</si>
  <si>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</si>
  <si>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</si>
  <si>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</si>
  <si>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</si>
  <si>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</si>
  <si>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</si>
  <si>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</si>
  <si>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</si>
  <si>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</si>
  <si>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</si>
  <si>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</si>
  <si>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</si>
  <si>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</si>
  <si>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</si>
  <si>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</si>
  <si>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</si>
  <si>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</si>
  <si>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</si>
  <si>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</si>
  <si>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</si>
  <si>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</si>
  <si>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</si>
  <si>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</si>
  <si>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</si>
  <si>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</si>
  <si>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</si>
  <si>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</si>
  <si>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</si>
  <si>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</si>
  <si>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</si>
  <si>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</si>
  <si>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</si>
  <si>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</si>
  <si>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</si>
  <si>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</si>
  <si>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</si>
  <si>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</si>
  <si>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</si>
  <si>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</si>
  <si>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</si>
  <si>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</si>
  <si>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</si>
  <si>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</si>
  <si>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</si>
  <si>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</si>
  <si>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</si>
  <si>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</si>
  <si>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</si>
  <si>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</si>
  <si>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</si>
  <si>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</si>
  <si>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</si>
  <si>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</si>
  <si>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</si>
  <si>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</si>
  <si>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</si>
  <si>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</si>
  <si>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</si>
  <si>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</si>
  <si>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</si>
  <si>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</si>
  <si>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</si>
  <si>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</si>
  <si>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</si>
  <si>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</si>
  <si>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</si>
  <si>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</si>
  <si>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</si>
  <si>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</si>
  <si>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</si>
  <si>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</si>
  <si>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</si>
  <si>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</si>
  <si>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</si>
  <si>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</si>
  <si>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</si>
  <si>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</si>
  <si>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</si>
  <si>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</si>
  <si>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</si>
  <si>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</si>
  <si>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</si>
  <si>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</si>
  <si>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</si>
  <si>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</si>
  <si>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</si>
  <si>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</si>
  <si>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</si>
  <si>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</si>
  <si>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</si>
  <si>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</si>
  <si>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</si>
  <si>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</si>
  <si>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</si>
  <si>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</si>
  <si>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</si>
  <si>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</si>
  <si>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</si>
  <si>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</si>
  <si>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</si>
  <si>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</si>
  <si>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</si>
  <si>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</si>
  <si>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</si>
  <si>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</si>
  <si>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</si>
  <si>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</si>
  <si>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</si>
  <si>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</si>
  <si>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</si>
  <si>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</si>
  <si>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</si>
  <si>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</si>
  <si>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</si>
  <si>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</si>
  <si>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</si>
  <si>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</si>
  <si>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</si>
  <si>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</si>
  <si>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</si>
  <si>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</si>
  <si>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</si>
  <si>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</si>
  <si>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</si>
  <si>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</si>
  <si>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</si>
  <si>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</si>
  <si>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</si>
  <si>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</si>
  <si>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</si>
  <si>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</si>
  <si>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</si>
  <si>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</si>
  <si>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</si>
  <si>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</si>
  <si>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</si>
  <si>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</si>
  <si>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</si>
  <si>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</si>
  <si>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</si>
  <si>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</si>
  <si>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</si>
  <si>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</si>
  <si>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</si>
  <si>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</si>
  <si>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</si>
  <si>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</si>
  <si>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</si>
  <si>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</si>
  <si>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</si>
  <si>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</si>
  <si>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</si>
  <si>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</si>
  <si>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</si>
  <si>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</si>
  <si>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</si>
  <si>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</si>
  <si>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</si>
  <si>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</si>
  <si>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</si>
  <si>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</si>
  <si>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</si>
  <si>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</si>
  <si>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</si>
  <si>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</si>
  <si>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</si>
  <si>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</si>
  <si>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</si>
  <si>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</si>
  <si>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</si>
  <si>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</si>
  <si>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</si>
  <si>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</si>
  <si>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</si>
  <si>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</si>
  <si>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</si>
  <si>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</si>
  <si>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</si>
  <si>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</si>
  <si>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</si>
  <si>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</si>
  <si>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</si>
  <si>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</si>
  <si>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</si>
  <si>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</si>
  <si>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</si>
  <si>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</si>
  <si>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</si>
  <si>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</si>
  <si>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</si>
  <si>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</si>
  <si>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</si>
  <si>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</si>
  <si>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</si>
  <si>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</si>
  <si>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</si>
  <si>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</si>
  <si>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</si>
  <si>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</si>
  <si>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</si>
  <si>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</si>
  <si>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</si>
  <si>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</si>
  <si>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</si>
  <si>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</si>
  <si>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</si>
  <si>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</si>
  <si>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</si>
  <si>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</si>
  <si>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</si>
  <si>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</si>
  <si>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</si>
  <si>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</si>
  <si>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</si>
  <si>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</si>
  <si>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</si>
  <si>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</si>
  <si>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</si>
  <si>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</si>
  <si>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</si>
  <si>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</si>
  <si>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</si>
  <si>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</si>
  <si>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</si>
  <si>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</si>
  <si>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</si>
  <si>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</si>
  <si>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</si>
  <si>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</si>
  <si>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</si>
  <si>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</si>
  <si>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</si>
  <si>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</si>
  <si>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</si>
  <si>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</si>
  <si>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</si>
  <si>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</si>
  <si>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</si>
  <si>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</si>
  <si>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</si>
  <si>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</si>
  <si>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</si>
  <si>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</si>
  <si>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</si>
  <si>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</si>
  <si>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</si>
  <si>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</si>
  <si>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</si>
  <si>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</si>
  <si>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</si>
  <si>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</si>
  <si>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</si>
  <si>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</si>
  <si>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</si>
  <si>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</si>
  <si>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</si>
  <si>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</si>
  <si>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</si>
  <si>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</si>
  <si>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</si>
  <si>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</si>
  <si>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</si>
  <si>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</si>
  <si>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</si>
  <si>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</si>
  <si>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</si>
  <si>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</si>
  <si>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</si>
  <si>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</si>
  <si>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</si>
  <si>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</si>
  <si>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</si>
  <si>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</si>
  <si>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</si>
  <si>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</si>
  <si>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</si>
  <si>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</si>
  <si>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</si>
  <si>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</si>
  <si>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</si>
  <si>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</si>
  <si>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</si>
  <si>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</si>
  <si>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</si>
  <si>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</si>
  <si>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</si>
  <si>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</si>
  <si>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</si>
  <si>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</si>
  <si>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</si>
  <si>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</si>
  <si>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</si>
  <si>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</si>
  <si>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</si>
  <si>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</si>
  <si>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</si>
  <si>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</si>
  <si>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</si>
  <si>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</si>
  <si>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</si>
  <si>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</si>
  <si>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</si>
  <si>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</si>
  <si>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</si>
  <si>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</si>
  <si>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</si>
  <si>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</si>
  <si>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</si>
  <si>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</si>
  <si>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</si>
  <si>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</si>
  <si>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</si>
  <si>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</si>
  <si>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</si>
  <si>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</si>
  <si>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</si>
  <si>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</si>
  <si>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</si>
  <si>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</si>
  <si>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</si>
  <si>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</si>
  <si>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</si>
  <si>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</si>
  <si>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</si>
  <si>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</si>
  <si>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</si>
  <si>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</si>
  <si>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</si>
  <si>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</si>
  <si>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</si>
  <si>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</si>
  <si>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</si>
  <si>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</si>
  <si>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</si>
  <si>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</si>
  <si>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</si>
  <si>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</si>
  <si>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</si>
  <si>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</si>
  <si>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</si>
  <si>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</si>
  <si>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</si>
  <si>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</si>
  <si>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</si>
  <si>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</si>
  <si>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</si>
  <si>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</si>
  <si>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</si>
  <si>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</si>
  <si>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</si>
  <si>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</si>
  <si>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</si>
  <si>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</si>
  <si>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</si>
  <si>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</si>
  <si>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</si>
  <si>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</si>
  <si>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</si>
  <si>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</si>
  <si>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</si>
  <si>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</si>
  <si>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</si>
  <si>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</si>
  <si>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</si>
  <si>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</si>
  <si>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</si>
  <si>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</si>
  <si>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</si>
  <si>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</si>
  <si>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</si>
  <si>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</si>
  <si>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</si>
  <si>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</si>
  <si>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</si>
  <si>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</si>
  <si>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</si>
  <si>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</si>
  <si>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</si>
  <si>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</si>
  <si>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</si>
  <si>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</si>
  <si>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</si>
  <si>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</si>
  <si>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</si>
  <si>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</si>
  <si>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</si>
  <si>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</si>
  <si>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</si>
  <si>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</si>
  <si>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</si>
  <si>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</si>
  <si>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</si>
  <si>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</si>
  <si>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</si>
  <si>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</si>
  <si>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</si>
  <si>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</si>
  <si>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</si>
  <si>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</si>
  <si>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</si>
  <si>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</si>
  <si>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</si>
  <si>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</si>
  <si>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</si>
  <si>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</si>
  <si>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</si>
  <si>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</si>
  <si>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</si>
  <si>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</si>
  <si>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</si>
  <si>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</si>
  <si>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</si>
  <si>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</si>
  <si>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</si>
  <si>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</si>
  <si>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</si>
  <si>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</si>
  <si>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</si>
  <si>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</si>
  <si>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</si>
  <si>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</si>
  <si>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</si>
  <si>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</si>
  <si>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</si>
  <si>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</si>
  <si>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</si>
  <si>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</si>
  <si>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</si>
  <si>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</si>
  <si>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</si>
  <si>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</si>
  <si>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</si>
  <si>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</si>
  <si>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</si>
  <si>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</si>
  <si>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</si>
  <si>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</si>
  <si>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</si>
  <si>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</si>
  <si>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</si>
  <si>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</si>
  <si>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</si>
  <si>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</si>
  <si>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</si>
  <si>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</si>
  <si>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</si>
  <si>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</si>
  <si>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</si>
  <si>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</si>
  <si>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</si>
  <si>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</si>
  <si>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</si>
  <si>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</si>
  <si>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</si>
  <si>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</si>
  <si>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</si>
  <si>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</si>
  <si>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</si>
  <si>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</si>
  <si>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</si>
  <si>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</si>
  <si>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</si>
  <si>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</si>
  <si>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</si>
  <si>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</si>
  <si>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</si>
  <si>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</si>
  <si>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</si>
  <si>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</si>
  <si>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</si>
  <si>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</si>
  <si>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</si>
  <si>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</si>
  <si>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</si>
  <si>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</si>
  <si>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</si>
  <si>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</si>
  <si>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</si>
  <si>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</si>
  <si>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</si>
  <si>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</si>
  <si>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</si>
  <si>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</si>
  <si>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</si>
  <si>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</si>
  <si>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</si>
  <si>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</si>
  <si>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</si>
  <si>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</si>
  <si>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</si>
  <si>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</si>
  <si>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</si>
  <si>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</si>
  <si>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</si>
  <si>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</si>
  <si>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</si>
  <si>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</si>
  <si>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</si>
  <si>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</si>
  <si>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</si>
  <si>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</si>
  <si>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</si>
  <si>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</si>
  <si>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</si>
  <si>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</si>
  <si>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</si>
  <si>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</si>
  <si>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</si>
  <si>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</si>
  <si>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</si>
  <si>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</si>
  <si>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</si>
  <si>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</si>
  <si>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</si>
  <si>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</si>
  <si>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</si>
  <si>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</si>
  <si>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</si>
  <si>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</si>
  <si>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</si>
  <si>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</si>
  <si>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</si>
  <si>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</si>
  <si>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</si>
  <si>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</si>
  <si>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</si>
  <si>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</si>
  <si>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</si>
  <si>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</si>
  <si>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</si>
  <si>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</si>
  <si>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</si>
  <si>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</si>
  <si>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</si>
  <si>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</si>
  <si>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</si>
  <si>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</si>
  <si>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</si>
  <si>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</si>
  <si>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</si>
  <si>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</si>
  <si>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</si>
  <si>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</si>
  <si>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</si>
  <si>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</si>
  <si>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</si>
  <si>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</si>
  <si>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</si>
  <si>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</si>
  <si>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</si>
  <si>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</si>
  <si>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</si>
  <si>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</si>
  <si>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</si>
  <si>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</si>
  <si>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</si>
  <si>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</si>
  <si>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</si>
  <si>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</si>
  <si>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</si>
  <si>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</si>
  <si>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</si>
  <si>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</si>
  <si>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</si>
  <si>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</si>
  <si>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</si>
  <si>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</si>
  <si>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</si>
  <si>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</si>
  <si>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</si>
  <si>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</si>
  <si>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</si>
  <si>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</si>
  <si>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</si>
  <si>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</si>
  <si>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</si>
  <si>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</si>
  <si>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</si>
  <si>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</si>
  <si>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</si>
  <si>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</si>
  <si>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</si>
  <si>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</si>
  <si>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</si>
  <si>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</si>
  <si>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</si>
  <si>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</si>
  <si>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</si>
  <si>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</si>
  <si>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</si>
  <si>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</si>
  <si>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</si>
  <si>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</si>
  <si>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</si>
  <si>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</si>
  <si>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</si>
  <si>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</si>
  <si>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</si>
  <si>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</si>
  <si>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</si>
  <si>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</si>
  <si>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</si>
  <si>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</si>
  <si>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</si>
  <si>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</si>
  <si>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</si>
  <si>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</si>
  <si>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</si>
  <si>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</si>
  <si>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</si>
  <si>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</si>
  <si>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</si>
  <si>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</si>
  <si>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</si>
  <si>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</si>
  <si>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</si>
  <si>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</si>
  <si>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</si>
  <si>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</si>
  <si>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</si>
  <si>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</si>
  <si>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</si>
  <si>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</si>
  <si>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</si>
  <si>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</si>
  <si>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</si>
  <si>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</si>
  <si>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</si>
  <si>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</si>
  <si>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</si>
  <si>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</si>
  <si>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</si>
  <si>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</si>
  <si>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</si>
  <si>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</si>
  <si>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</si>
  <si>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</si>
  <si>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</si>
  <si>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</si>
  <si>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</si>
  <si>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</si>
  <si>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</si>
  <si>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</si>
  <si>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</si>
  <si>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</si>
  <si>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</si>
  <si>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</si>
  <si>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</si>
  <si>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</si>
  <si>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</si>
  <si>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</si>
  <si>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</si>
  <si>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</si>
  <si>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</si>
  <si>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</si>
  <si>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</si>
  <si>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</si>
  <si>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</si>
  <si>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</si>
  <si>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</si>
  <si>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</si>
  <si>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</si>
  <si>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</si>
  <si>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</si>
  <si>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</si>
  <si>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</si>
  <si>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</si>
  <si>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</si>
  <si>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</si>
  <si>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</si>
  <si>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</si>
  <si>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</si>
  <si>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</si>
  <si>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</si>
  <si>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</si>
  <si>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</si>
  <si>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</si>
  <si>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</si>
  <si>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</si>
  <si>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</si>
  <si>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</si>
  <si>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</si>
  <si>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</si>
  <si>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</si>
  <si>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</si>
  <si>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</si>
  <si>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</si>
  <si>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</si>
  <si>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</si>
  <si>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</si>
  <si>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</si>
  <si>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</si>
  <si>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</si>
  <si>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</si>
  <si>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</si>
  <si>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</si>
  <si>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</si>
  <si>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</si>
  <si>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</si>
  <si>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</si>
  <si>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</si>
  <si>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</si>
  <si>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</si>
  <si>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</si>
  <si>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</si>
  <si>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</si>
  <si>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</si>
  <si>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</si>
  <si>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</si>
  <si>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</si>
  <si>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</si>
  <si>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</si>
  <si>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</si>
  <si>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</si>
  <si>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</si>
  <si>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</si>
  <si>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</si>
  <si>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</si>
  <si>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</si>
  <si>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</si>
  <si>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</si>
  <si>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</si>
  <si>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</si>
  <si>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</si>
  <si>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</si>
  <si>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</si>
  <si>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</si>
  <si>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</si>
  <si>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</si>
  <si>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</si>
  <si>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</si>
  <si>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</si>
  <si>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</si>
  <si>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</si>
  <si>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</si>
  <si>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</si>
  <si>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</si>
  <si>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</si>
  <si>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</si>
  <si>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</si>
  <si>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</si>
  <si>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</si>
  <si>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</si>
  <si>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</si>
  <si>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</si>
  <si>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</si>
  <si>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</si>
  <si>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</si>
  <si>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</si>
  <si>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</si>
  <si>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</si>
  <si>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</si>
  <si>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</si>
  <si>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</si>
  <si>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</si>
  <si>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</si>
  <si>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</si>
  <si>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</si>
  <si>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</si>
  <si>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</si>
  <si>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</si>
  <si>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</si>
  <si>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</si>
  <si>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</si>
  <si>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</si>
  <si>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</si>
  <si>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</si>
  <si>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</si>
  <si>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</si>
  <si>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</si>
  <si>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</si>
  <si>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</si>
  <si>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</si>
  <si>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</si>
  <si>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</si>
  <si>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</si>
  <si>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</si>
  <si>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</si>
  <si>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</si>
  <si>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</si>
  <si>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</si>
  <si>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</si>
  <si>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</si>
  <si>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</si>
  <si>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</si>
  <si>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</si>
  <si>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</si>
  <si>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</si>
  <si>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</si>
  <si>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</si>
  <si>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</si>
  <si>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</si>
  <si>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</si>
  <si>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</si>
  <si>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</si>
  <si>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</si>
  <si>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</si>
  <si>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</si>
  <si>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</si>
  <si>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</si>
  <si>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</si>
  <si>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</si>
  <si>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</si>
  <si>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</si>
  <si>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</si>
  <si>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</si>
  <si>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</si>
  <si>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</si>
  <si>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</si>
  <si>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</si>
  <si>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</si>
  <si>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</si>
  <si>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</si>
  <si>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</si>
  <si>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</si>
  <si>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</si>
  <si>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</si>
  <si>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</si>
  <si>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</si>
  <si>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</si>
  <si>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</si>
  <si>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</si>
  <si>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</si>
  <si>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</si>
  <si>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</si>
  <si>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</si>
  <si>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</si>
  <si>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</si>
  <si>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</si>
  <si>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</si>
  <si>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</si>
  <si>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</si>
  <si>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</si>
  <si>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</si>
  <si>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</si>
  <si>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</si>
  <si>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</si>
  <si>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</si>
  <si>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</si>
  <si>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</si>
  <si>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</si>
  <si>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</si>
  <si>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</si>
  <si>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</si>
  <si>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</si>
  <si>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</si>
  <si>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</si>
  <si>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</si>
  <si>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</si>
  <si>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</si>
  <si>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</si>
  <si>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</si>
  <si>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</si>
  <si>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</si>
  <si>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</si>
  <si>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</si>
  <si>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</si>
  <si>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</si>
  <si>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</si>
  <si>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</si>
  <si>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</si>
  <si>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</si>
  <si>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</si>
  <si>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</si>
  <si>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</si>
  <si>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</si>
  <si>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</si>
  <si>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</si>
  <si>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</si>
  <si>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</si>
  <si>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</si>
  <si>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</si>
  <si>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</si>
  <si>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</si>
  <si>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</si>
  <si>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</si>
  <si>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</si>
  <si>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</si>
  <si>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</si>
  <si>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</si>
  <si>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</si>
  <si>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</si>
  <si>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</si>
  <si>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</si>
  <si>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</si>
  <si>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</si>
  <si>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</si>
  <si>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</si>
  <si>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</si>
  <si>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</si>
  <si>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</si>
  <si>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</si>
  <si>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</si>
  <si>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</si>
  <si>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</si>
  <si>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</si>
  <si>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</si>
  <si>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</si>
  <si>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</si>
  <si>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</si>
  <si>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</si>
  <si>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</si>
  <si>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</si>
  <si>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</si>
  <si>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</si>
  <si>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</si>
  <si>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</si>
  <si>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</si>
  <si>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</si>
  <si>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</si>
  <si>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</si>
  <si>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</si>
  <si>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</si>
  <si>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</si>
  <si>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</si>
  <si>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</si>
  <si>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</si>
  <si>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</si>
  <si>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</si>
  <si>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</si>
  <si>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</si>
  <si>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</si>
  <si>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</si>
  <si>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</si>
  <si>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</si>
  <si>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</si>
  <si>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</si>
  <si>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</si>
  <si>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</si>
  <si>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</si>
  <si>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</si>
  <si>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</si>
  <si>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</si>
  <si>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</si>
  <si>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</si>
  <si>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</si>
  <si>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</si>
  <si>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</si>
  <si>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</si>
  <si>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</si>
  <si>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</si>
  <si>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</si>
  <si>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</si>
  <si>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</si>
  <si>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</si>
  <si>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</si>
  <si>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</si>
  <si>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</si>
  <si>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</si>
  <si>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</si>
  <si>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</si>
  <si>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</si>
  <si>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</si>
  <si>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</si>
  <si>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</si>
  <si>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</si>
  <si>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</si>
  <si>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</si>
  <si>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</si>
  <si>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</si>
  <si>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</si>
  <si>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</si>
  <si>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</si>
  <si>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</si>
  <si>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</si>
  <si>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</si>
  <si>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</si>
  <si>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</si>
  <si>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</si>
  <si>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</si>
  <si>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</si>
  <si>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</si>
  <si>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</si>
  <si>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</si>
  <si>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</si>
  <si>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</si>
  <si>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</si>
  <si>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</si>
  <si>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</si>
  <si>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</si>
  <si>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</si>
  <si>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</si>
  <si>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</si>
  <si>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</si>
  <si>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</si>
  <si>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</si>
  <si>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</si>
  <si>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</si>
  <si>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</si>
  <si>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</si>
  <si>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</si>
  <si>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</si>
  <si>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</si>
  <si>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</si>
  <si>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</si>
  <si>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</si>
  <si>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</si>
  <si>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</si>
  <si>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</si>
  <si>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</si>
  <si>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</si>
  <si>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</si>
  <si>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</si>
  <si>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</si>
  <si>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</si>
  <si>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</si>
  <si>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</si>
  <si>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</si>
  <si>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</si>
  <si>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</si>
  <si>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</si>
  <si>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</si>
  <si>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</si>
  <si>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</si>
  <si>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</si>
  <si>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</si>
  <si>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</si>
  <si>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</si>
  <si>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</si>
  <si>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</si>
  <si>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</si>
  <si>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</si>
  <si>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</si>
  <si>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</si>
  <si>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</si>
  <si>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</si>
  <si>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</si>
  <si>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</si>
  <si>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</si>
  <si>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</si>
  <si>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</si>
  <si>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</si>
  <si>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</si>
  <si>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</si>
  <si>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</si>
  <si>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</si>
  <si>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</si>
  <si>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</si>
  <si>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</si>
  <si>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</si>
  <si>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</si>
  <si>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</si>
  <si>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</si>
  <si>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</si>
  <si>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</si>
  <si>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</si>
  <si>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</si>
  <si>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</si>
  <si>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</si>
  <si>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</si>
  <si>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</si>
  <si>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</si>
  <si>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</si>
  <si>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</si>
  <si>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</si>
  <si>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</si>
  <si>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</si>
  <si>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</si>
  <si>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</si>
  <si>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</si>
  <si>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</si>
  <si>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</si>
  <si>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</si>
  <si>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</si>
  <si>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</si>
  <si>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</si>
  <si>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</si>
  <si>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</si>
  <si>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</si>
  <si>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</si>
  <si>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</si>
  <si>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</si>
  <si>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</si>
  <si>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</si>
  <si>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</si>
  <si>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</si>
  <si>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</si>
  <si>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</si>
  <si>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</si>
  <si>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</si>
  <si>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</si>
  <si>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</si>
  <si>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</si>
  <si>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</si>
  <si>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</si>
  <si>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</si>
  <si>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</si>
  <si>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</si>
  <si>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</si>
  <si>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</si>
  <si>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</si>
  <si>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</si>
  <si>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</si>
  <si>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</si>
  <si>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</si>
  <si>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</si>
  <si>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</si>
  <si>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</si>
  <si>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</si>
  <si>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</si>
  <si>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</si>
  <si>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</si>
  <si>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</si>
  <si>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</si>
  <si>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</si>
  <si>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</si>
  <si>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</si>
  <si>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</si>
  <si>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</si>
  <si>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</si>
  <si>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</si>
  <si>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</si>
  <si>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</si>
  <si>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</si>
  <si>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</si>
  <si>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</si>
  <si>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</si>
  <si>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</si>
  <si>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</si>
  <si>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</si>
  <si>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</si>
  <si>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</si>
  <si>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</si>
  <si>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</si>
  <si>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</si>
  <si>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</si>
  <si>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</si>
  <si>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</si>
  <si>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</si>
  <si>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</si>
  <si>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</si>
  <si>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</si>
  <si>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</si>
  <si>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</si>
  <si>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</si>
  <si>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</si>
  <si>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</si>
  <si>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</si>
  <si>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</si>
  <si>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</si>
  <si>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</si>
  <si>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</si>
  <si>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</si>
  <si>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</si>
  <si>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</si>
  <si>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</si>
  <si>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</si>
  <si>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</si>
  <si>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</si>
  <si>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</si>
  <si>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</si>
  <si>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</si>
  <si>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</si>
  <si>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</si>
  <si>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</si>
  <si>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</si>
  <si>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</si>
  <si>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</si>
  <si>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</si>
  <si>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</si>
  <si>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</si>
  <si>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</si>
  <si>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</si>
  <si>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</si>
  <si>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</si>
  <si>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</si>
  <si>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</si>
  <si>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</si>
  <si>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</si>
  <si>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</si>
  <si>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</si>
  <si>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</si>
  <si>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</si>
  <si>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</si>
  <si>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</si>
  <si>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</si>
  <si>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</si>
  <si>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</si>
  <si>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</si>
  <si>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</si>
  <si>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</si>
  <si>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</si>
  <si>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</si>
  <si>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</si>
  <si>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</si>
  <si>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</si>
  <si>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</si>
  <si>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</si>
  <si>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</si>
  <si>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</si>
  <si>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</si>
  <si>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</si>
  <si>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</si>
  <si>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</si>
  <si>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</si>
  <si>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</si>
  <si>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</si>
  <si>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</si>
  <si>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</si>
  <si>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</si>
  <si>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</si>
  <si>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</si>
  <si>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</si>
  <si>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</si>
  <si>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</si>
  <si>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</si>
  <si>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</si>
  <si>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</si>
  <si>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</si>
  <si>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</si>
  <si>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</si>
  <si>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</si>
  <si>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</si>
  <si>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</si>
  <si>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</si>
  <si>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</si>
  <si>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</si>
  <si>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</si>
  <si>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</si>
  <si>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</si>
  <si>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</si>
  <si>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</si>
  <si>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</si>
  <si>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</si>
  <si>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</si>
  <si>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</si>
  <si>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</si>
  <si>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</si>
  <si>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</si>
  <si>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</si>
  <si>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</si>
  <si>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</si>
  <si>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</si>
  <si>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</si>
  <si>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</si>
  <si>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</si>
  <si>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</si>
  <si>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</si>
  <si>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</si>
  <si>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</si>
  <si>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</si>
  <si>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</si>
  <si>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</si>
  <si>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</si>
  <si>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</si>
  <si>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</si>
  <si>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</si>
  <si>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</si>
  <si>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</si>
  <si>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</si>
  <si>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</si>
  <si>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</si>
  <si>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</si>
  <si>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</si>
  <si>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</si>
  <si>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</si>
  <si>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</si>
  <si>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</si>
  <si>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</si>
  <si>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</si>
  <si>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</si>
  <si>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</si>
  <si>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</si>
  <si>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</si>
  <si>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</si>
  <si>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</si>
  <si>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</si>
  <si>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</si>
  <si>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</si>
  <si>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</si>
  <si>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</si>
  <si>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</si>
  <si>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</si>
  <si>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</si>
  <si>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</si>
  <si>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</si>
  <si>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</si>
  <si>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</si>
  <si>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</si>
  <si>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</si>
  <si>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</si>
  <si>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</si>
  <si>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</si>
  <si>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</si>
  <si>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</si>
  <si>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</si>
  <si>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</si>
  <si>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</si>
  <si>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</si>
  <si>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</si>
  <si>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</si>
  <si>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</si>
  <si>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</si>
  <si>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</si>
  <si>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</si>
  <si>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</si>
  <si>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</si>
  <si>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</si>
  <si>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</si>
  <si>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</si>
  <si>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</si>
  <si>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</si>
  <si>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</si>
  <si>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</si>
  <si>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</si>
  <si>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</si>
  <si>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</si>
  <si>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</si>
  <si>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</si>
  <si>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</si>
  <si>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</si>
  <si>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</si>
  <si>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</si>
  <si>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</si>
  <si>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</si>
  <si>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</si>
  <si>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</si>
  <si>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</si>
  <si>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</si>
  <si>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</si>
  <si>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</si>
  <si>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</si>
  <si>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</si>
  <si>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</si>
  <si>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</si>
  <si>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</si>
  <si>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</si>
  <si>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</si>
  <si>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</si>
  <si>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</si>
  <si>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</si>
  <si>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</si>
  <si>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</si>
  <si>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</si>
  <si>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</si>
  <si>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</si>
  <si>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</si>
  <si>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</si>
  <si>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</si>
  <si>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</si>
  <si>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</si>
  <si>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</si>
  <si>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</si>
  <si>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</si>
  <si>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</si>
  <si>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</si>
  <si>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</si>
  <si>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</si>
  <si>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</si>
  <si>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</si>
  <si>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</si>
  <si>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</si>
  <si>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</si>
  <si>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</si>
  <si>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</si>
  <si>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</si>
  <si>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</si>
  <si>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</si>
  <si>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</si>
  <si>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</si>
  <si>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</si>
  <si>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</si>
  <si>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</si>
  <si>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</si>
  <si>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</si>
  <si>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</si>
  <si>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</si>
  <si>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</si>
  <si>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</si>
  <si>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</si>
  <si>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</si>
  <si>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</si>
  <si>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</si>
  <si>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</si>
  <si>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</si>
  <si>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</si>
  <si>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</si>
  <si>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</si>
  <si>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</si>
  <si>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</si>
  <si>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</si>
  <si>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</si>
  <si>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</si>
  <si>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</si>
  <si>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</si>
  <si>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</si>
  <si>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</si>
  <si>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</si>
  <si>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</si>
  <si>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</si>
  <si>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</si>
  <si>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</si>
  <si>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</si>
  <si>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</si>
  <si>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</si>
  <si>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</si>
  <si>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</si>
  <si>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</si>
  <si>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</si>
  <si>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</si>
  <si>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</si>
  <si>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</si>
  <si>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</si>
  <si>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</si>
  <si>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</si>
  <si>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</si>
  <si>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</si>
  <si>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</si>
  <si>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</si>
  <si>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</si>
  <si>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</si>
  <si>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</si>
  <si>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</si>
  <si>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</si>
  <si>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</si>
  <si>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</si>
  <si>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</si>
  <si>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</si>
  <si>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</si>
  <si>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</si>
  <si>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</si>
  <si>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</si>
  <si>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</si>
  <si>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</si>
  <si>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</si>
  <si>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</si>
  <si>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</si>
  <si>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</si>
  <si>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</si>
  <si>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</si>
  <si>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</si>
  <si>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</si>
  <si>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</si>
  <si>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</si>
  <si>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</si>
  <si>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</si>
  <si>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</si>
  <si>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</si>
  <si>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</si>
  <si>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</si>
  <si>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</si>
  <si>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</si>
  <si>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</si>
  <si>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</si>
  <si>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</si>
  <si>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</si>
  <si>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</si>
  <si>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</si>
  <si>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</si>
  <si>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</si>
  <si>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</si>
  <si>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</si>
  <si>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</si>
  <si>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</si>
  <si>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</si>
  <si>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</si>
  <si>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</si>
  <si>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</si>
  <si>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</si>
  <si>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</si>
  <si>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</si>
  <si>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</si>
  <si>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</si>
  <si>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</si>
  <si>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</si>
  <si>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</si>
  <si>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</si>
  <si>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</si>
  <si>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</si>
  <si>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</si>
  <si>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</si>
  <si>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</si>
  <si>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</si>
  <si>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</si>
  <si>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</si>
  <si>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</si>
  <si>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</si>
  <si>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</si>
  <si>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</si>
  <si>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</si>
  <si>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</si>
  <si>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</si>
  <si>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</si>
  <si>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</si>
  <si>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</si>
  <si>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</si>
  <si>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</si>
  <si>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</si>
  <si>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</si>
  <si>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</si>
  <si>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</si>
  <si>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</si>
  <si>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</si>
  <si>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</si>
  <si>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</si>
  <si>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</si>
  <si>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</si>
  <si>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</si>
  <si>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</si>
  <si>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</si>
  <si>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</si>
  <si>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</si>
  <si>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</si>
  <si>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</si>
  <si>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</si>
  <si>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</si>
  <si>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</si>
  <si>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</si>
  <si>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</si>
  <si>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</si>
  <si>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</si>
  <si>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</si>
  <si>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</si>
  <si>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</si>
  <si>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</si>
  <si>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</si>
  <si>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</si>
  <si>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</si>
  <si>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</si>
  <si>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</si>
  <si>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</si>
  <si>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</si>
  <si>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</si>
  <si>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</si>
  <si>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</si>
  <si>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</si>
  <si>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</si>
  <si>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</si>
  <si>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</si>
  <si>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</si>
  <si>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</si>
  <si>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</si>
  <si>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</si>
  <si>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</si>
  <si>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</si>
  <si>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</si>
  <si>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</si>
  <si>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</si>
  <si>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</si>
  <si>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</si>
  <si>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</si>
  <si>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</si>
  <si>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</si>
  <si>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</si>
  <si>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</si>
  <si>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</si>
  <si>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</si>
  <si>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</si>
  <si>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</si>
  <si>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</si>
  <si>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</si>
  <si>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</si>
  <si>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</si>
  <si>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</si>
  <si>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</si>
  <si>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</si>
  <si>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</si>
  <si>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</si>
  <si>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</si>
  <si>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</si>
  <si>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</si>
  <si>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</si>
  <si>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</si>
  <si>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</si>
  <si>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</si>
  <si>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</si>
  <si>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</si>
  <si>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</si>
  <si>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</si>
  <si>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</si>
  <si>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</si>
  <si>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</si>
  <si>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</si>
  <si>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</si>
  <si>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</si>
  <si>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</si>
  <si>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</si>
  <si>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</si>
  <si>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</si>
  <si>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</si>
  <si>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</si>
  <si>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</si>
  <si>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</si>
  <si>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</si>
  <si>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</si>
  <si>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</si>
  <si>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</si>
  <si>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</si>
  <si>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</si>
  <si>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</si>
  <si>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</si>
  <si>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</si>
  <si>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</si>
  <si>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</si>
  <si>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</si>
  <si>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</si>
  <si>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</si>
  <si>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</si>
  <si>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</si>
  <si>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</si>
  <si>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</si>
  <si>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</si>
  <si>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</si>
  <si>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</si>
  <si>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</si>
  <si>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</si>
  <si>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</si>
  <si>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</si>
  <si>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</si>
  <si>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</si>
  <si>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</si>
  <si>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</si>
  <si>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</si>
  <si>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</si>
  <si>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</si>
  <si>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</si>
  <si>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</si>
  <si>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</si>
  <si>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</si>
  <si>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</si>
  <si>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</si>
  <si>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</si>
  <si>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</si>
  <si>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</si>
  <si>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</si>
  <si>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</si>
  <si>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</si>
  <si>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</si>
  <si>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</si>
  <si>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</si>
  <si>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</si>
  <si>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</si>
  <si>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</si>
  <si>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</si>
  <si>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</si>
  <si>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</si>
  <si>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</si>
  <si>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</si>
  <si>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</si>
  <si>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</si>
  <si>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</si>
  <si>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</si>
  <si>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</si>
  <si>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</si>
  <si>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</si>
  <si>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</si>
  <si>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</si>
  <si>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</si>
  <si>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</si>
  <si>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</si>
  <si>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</si>
  <si>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</si>
  <si>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</si>
  <si>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</si>
  <si>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</si>
  <si>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</si>
  <si>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</si>
  <si>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</si>
  <si>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</si>
  <si>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</si>
  <si>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</si>
  <si>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</si>
  <si>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</si>
  <si>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</si>
  <si>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</si>
  <si>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</si>
  <si>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</si>
  <si>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</si>
  <si>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</si>
  <si>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</si>
  <si>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</si>
  <si>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</si>
  <si>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</si>
  <si>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</si>
  <si>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</si>
  <si>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</si>
  <si>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</si>
  <si>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</si>
  <si>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</si>
  <si>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</si>
  <si>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</si>
  <si>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</si>
  <si>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</si>
  <si>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</si>
  <si>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</si>
  <si>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</si>
  <si>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</si>
  <si>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</si>
  <si>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</si>
  <si>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</si>
  <si>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</si>
  <si>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</si>
  <si>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</si>
  <si>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</si>
  <si>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</si>
  <si>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</si>
  <si>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</si>
  <si>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</si>
  <si>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</si>
  <si>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</si>
  <si>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</si>
  <si>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</si>
  <si>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</si>
  <si>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</si>
  <si>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</si>
  <si>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</si>
  <si>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</si>
  <si>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</si>
  <si>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</si>
  <si>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</si>
  <si>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</si>
  <si>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</si>
  <si>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</si>
  <si>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</si>
  <si>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</si>
  <si>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</si>
  <si>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</si>
  <si>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</si>
  <si>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</si>
  <si>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</si>
  <si>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</si>
  <si>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</si>
  <si>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</si>
  <si>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</si>
  <si>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</si>
  <si>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</si>
  <si>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</si>
  <si>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</si>
  <si>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</si>
  <si>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</si>
  <si>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</si>
  <si>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</si>
  <si>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</si>
  <si>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</si>
  <si>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</si>
  <si>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</si>
  <si>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</si>
  <si>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</si>
  <si>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</si>
  <si>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</si>
  <si>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</si>
  <si>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</si>
  <si>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</si>
  <si>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</si>
  <si>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</si>
  <si>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</si>
  <si>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</si>
  <si>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</si>
  <si>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</si>
  <si>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</si>
  <si>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</si>
  <si>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</si>
  <si>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</si>
  <si>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</si>
  <si>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</si>
  <si>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</si>
  <si>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</si>
  <si>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</si>
  <si>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</si>
  <si>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</si>
  <si>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</si>
  <si>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</si>
  <si>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</si>
  <si>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</si>
  <si>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</si>
  <si>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</si>
  <si>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</si>
  <si>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</si>
  <si>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</si>
  <si>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</si>
  <si>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</si>
  <si>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</si>
  <si>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</si>
  <si>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</si>
  <si>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</si>
  <si>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</si>
  <si>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</si>
  <si>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</si>
  <si>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</si>
  <si>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</si>
  <si>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</si>
  <si>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</si>
  <si>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</si>
  <si>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</si>
  <si>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</si>
  <si>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</si>
  <si>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</si>
  <si>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</si>
  <si>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</si>
  <si>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</si>
  <si>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</si>
  <si>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</si>
  <si>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</si>
  <si>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</si>
  <si>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</si>
  <si>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</si>
  <si>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</si>
  <si>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</si>
  <si>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</si>
  <si>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</si>
  <si>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</si>
  <si>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</si>
  <si>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</si>
  <si>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</si>
  <si>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</si>
  <si>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</si>
  <si>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</si>
  <si>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</si>
  <si>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</si>
  <si>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</si>
  <si>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</si>
  <si>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</si>
  <si>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</si>
  <si>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</si>
  <si>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</si>
  <si>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</si>
  <si>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</si>
  <si>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</si>
  <si>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</si>
  <si>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</si>
  <si>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</si>
  <si>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</si>
  <si>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</si>
  <si>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</si>
  <si>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</si>
  <si>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</si>
  <si>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</si>
  <si>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</si>
  <si>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</si>
  <si>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</si>
  <si>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</si>
  <si>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</si>
  <si>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</si>
  <si>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</si>
  <si>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</si>
  <si>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</si>
  <si>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</si>
  <si>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</si>
  <si>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</si>
  <si>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</si>
  <si>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</si>
  <si>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</si>
  <si>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</si>
  <si>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</si>
  <si>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</si>
  <si>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</si>
  <si>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</si>
  <si>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</si>
  <si>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</si>
  <si>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</si>
  <si>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</si>
  <si>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</si>
  <si>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</si>
  <si>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</si>
  <si>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</si>
  <si>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</si>
  <si>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</si>
  <si>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</si>
  <si>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</si>
  <si>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</si>
  <si>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</si>
  <si>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</si>
  <si>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</si>
  <si>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</si>
  <si>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</si>
  <si>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</si>
  <si>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</si>
  <si>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</si>
  <si>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</si>
  <si>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</si>
  <si>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</si>
  <si>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</si>
  <si>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</si>
  <si>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</si>
  <si>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</si>
  <si>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</si>
  <si>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</si>
  <si>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</si>
  <si>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</si>
  <si>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</si>
  <si>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</si>
  <si>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</si>
  <si>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</si>
  <si>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</si>
  <si>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</si>
  <si>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</si>
  <si>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</si>
  <si>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</si>
  <si>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</si>
  <si>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</si>
  <si>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</si>
  <si>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</si>
  <si>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</si>
  <si>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</si>
  <si>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</si>
  <si>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</si>
  <si>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</si>
  <si>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</si>
  <si>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</si>
  <si>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</si>
  <si>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</si>
  <si>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</si>
  <si>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</si>
  <si>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</si>
  <si>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</si>
  <si>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</si>
  <si>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</si>
  <si>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</si>
  <si>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</si>
  <si>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</si>
  <si>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</si>
  <si>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</si>
  <si>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</si>
  <si>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</si>
  <si>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</si>
  <si>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</si>
  <si>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</si>
  <si>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</si>
  <si>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</si>
  <si>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</si>
  <si>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</si>
  <si>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</si>
  <si>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</si>
  <si>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</si>
  <si>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</si>
  <si>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</si>
  <si>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</si>
  <si>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</si>
  <si>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</si>
  <si>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</si>
  <si>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</si>
  <si>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</si>
  <si>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</si>
  <si>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</si>
  <si>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</si>
  <si>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</si>
  <si>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</si>
  <si>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</si>
  <si>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</si>
  <si>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</si>
  <si>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</si>
  <si>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</si>
  <si>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</si>
  <si>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</si>
  <si>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</si>
  <si>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</si>
  <si>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</si>
  <si>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</si>
  <si>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</si>
  <si>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</si>
  <si>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</si>
  <si>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</si>
  <si>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</si>
  <si>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</si>
  <si>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</si>
  <si>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</si>
  <si>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</si>
  <si>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</si>
  <si>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</si>
  <si>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</si>
  <si>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</si>
  <si>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</si>
  <si>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</si>
  <si>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</si>
  <si>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</si>
  <si>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</si>
  <si>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</si>
  <si>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</si>
  <si>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</si>
  <si>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</si>
  <si>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</si>
  <si>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</si>
  <si>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</si>
  <si>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</si>
  <si>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</si>
  <si>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</si>
  <si>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</si>
  <si>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</si>
  <si>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</si>
  <si>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</si>
  <si>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</si>
  <si>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</si>
  <si>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</si>
  <si>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</si>
  <si>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</si>
  <si>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</si>
  <si>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</si>
  <si>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</si>
  <si>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</si>
  <si>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</si>
  <si>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</si>
  <si>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</si>
  <si>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</si>
  <si>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</si>
  <si>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</si>
  <si>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</si>
  <si>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</si>
  <si>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</si>
  <si>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</si>
  <si>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</si>
  <si>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</si>
  <si>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</si>
  <si>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</si>
  <si>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</si>
  <si>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</si>
  <si>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</si>
  <si>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</si>
  <si>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</si>
  <si>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</si>
  <si>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</si>
  <si>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</si>
  <si>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</si>
  <si>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</si>
  <si>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</si>
  <si>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</si>
  <si>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</si>
  <si>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</si>
  <si>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</si>
  <si>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</si>
  <si>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</si>
  <si>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</si>
  <si>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</si>
  <si>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</si>
  <si>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</si>
  <si>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</si>
  <si>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</si>
  <si>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</si>
  <si>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</si>
  <si>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</si>
  <si>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</si>
  <si>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</si>
  <si>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</si>
  <si>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</si>
  <si>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</si>
  <si>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</si>
  <si>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</si>
  <si>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</si>
  <si>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</si>
  <si>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</si>
  <si>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</si>
  <si>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</si>
  <si>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</si>
  <si>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</si>
  <si>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</si>
  <si>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</si>
  <si>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</si>
  <si>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</si>
  <si>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</si>
  <si>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</si>
  <si>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</si>
  <si>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</si>
  <si>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</si>
  <si>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</si>
  <si>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</si>
  <si>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</si>
  <si>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</si>
  <si>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</si>
  <si>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</si>
  <si>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</si>
  <si>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</si>
  <si>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</si>
  <si>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</si>
  <si>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</si>
  <si>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</si>
  <si>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</si>
  <si>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</si>
  <si>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</si>
  <si>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</si>
  <si>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</si>
  <si>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</si>
  <si>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</si>
  <si>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</si>
  <si>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</si>
  <si>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</si>
  <si>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</si>
  <si>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</si>
  <si>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</si>
  <si>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</si>
  <si>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</si>
  <si>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</si>
  <si>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</si>
  <si>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</si>
  <si>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</si>
  <si>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</si>
  <si>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</si>
  <si>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</si>
  <si>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</si>
  <si>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</si>
  <si>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</si>
  <si>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</si>
  <si>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</si>
  <si>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</si>
  <si>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</si>
  <si>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</si>
  <si>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</si>
  <si>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</si>
  <si>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</si>
  <si>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</si>
  <si>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</si>
  <si>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</si>
  <si>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</si>
  <si>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</si>
  <si>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</si>
  <si>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</si>
  <si>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</si>
  <si>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</si>
  <si>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</si>
  <si>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</si>
  <si>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</si>
  <si>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</si>
  <si>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</si>
  <si>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</si>
  <si>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</si>
  <si>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</si>
  <si>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</si>
  <si>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</si>
  <si>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</si>
  <si>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</si>
  <si>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</si>
  <si>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</si>
  <si>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</si>
  <si>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</si>
  <si>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</si>
  <si>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</si>
  <si>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</si>
  <si>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</si>
  <si>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</si>
  <si>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</si>
  <si>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</si>
  <si>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</si>
  <si>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</si>
  <si>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</si>
  <si>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</si>
  <si>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</si>
  <si>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</si>
  <si>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</si>
  <si>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</si>
  <si>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</si>
  <si>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</si>
  <si>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</si>
  <si>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</si>
  <si>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</si>
  <si>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</si>
  <si>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</si>
  <si>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</si>
  <si>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</si>
  <si>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</si>
  <si>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</si>
  <si>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</si>
  <si>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</si>
  <si>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</si>
  <si>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</si>
  <si>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</si>
  <si>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</si>
  <si>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</si>
  <si>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</si>
  <si>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</si>
  <si>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</si>
  <si>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</si>
  <si>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</si>
  <si>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</si>
  <si>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</si>
  <si>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</si>
  <si>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</si>
  <si>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</si>
  <si>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</si>
  <si>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</si>
  <si>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</si>
  <si>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</si>
  <si>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</si>
  <si>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</si>
  <si>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</si>
  <si>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</si>
  <si>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</si>
  <si>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</si>
  <si>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</si>
  <si>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</si>
  <si>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</si>
  <si>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</si>
  <si>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</si>
  <si>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</si>
  <si>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</si>
  <si>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</si>
  <si>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</si>
  <si>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</si>
  <si>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</si>
  <si>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</si>
  <si>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</si>
  <si>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</si>
  <si>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</si>
  <si>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</si>
  <si>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</si>
  <si>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</si>
  <si>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</si>
  <si>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</si>
  <si>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</si>
  <si>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</si>
  <si>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</si>
  <si>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</si>
  <si>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</si>
  <si>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</si>
  <si>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</si>
  <si>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</si>
  <si>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</si>
  <si>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</si>
  <si>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</si>
  <si>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</si>
  <si>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</si>
  <si>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</si>
  <si>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</si>
  <si>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</si>
  <si>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</si>
  <si>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</si>
  <si>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</si>
  <si>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</si>
  <si>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</si>
  <si>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</si>
  <si>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</si>
  <si>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</si>
  <si>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</si>
  <si>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</si>
  <si>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</si>
  <si>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</si>
  <si>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</si>
  <si>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</si>
  <si>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</si>
  <si>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</si>
  <si>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</si>
  <si>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</si>
  <si>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</si>
  <si>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</si>
  <si>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</si>
  <si>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</si>
  <si>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</si>
  <si>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</si>
  <si>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</si>
  <si>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</si>
  <si>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</si>
  <si>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</si>
  <si>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</si>
  <si>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</si>
  <si>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</si>
  <si>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</si>
  <si>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</si>
  <si>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</si>
  <si>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</si>
  <si>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</si>
  <si>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</si>
  <si>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</si>
  <si>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</si>
  <si>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</si>
  <si>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</si>
  <si>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</si>
  <si>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</si>
  <si>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</si>
  <si>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</si>
  <si>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</si>
  <si>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</si>
  <si>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</si>
  <si>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</si>
  <si>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</si>
  <si>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</si>
  <si>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</si>
  <si>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</si>
  <si>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</si>
  <si>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</si>
  <si>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</si>
  <si>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</si>
  <si>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</si>
  <si>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</si>
  <si>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</si>
  <si>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</si>
  <si>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</si>
  <si>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</si>
  <si>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</si>
  <si>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</si>
  <si>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</si>
  <si>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</si>
  <si>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</si>
  <si>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</si>
  <si>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</si>
  <si>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</si>
  <si>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</si>
  <si>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</si>
  <si>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</si>
  <si>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</si>
  <si>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</si>
  <si>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</si>
  <si>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</si>
  <si>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</si>
  <si>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</si>
  <si>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</si>
  <si>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</si>
  <si>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</si>
  <si>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</si>
  <si>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</si>
  <si>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</si>
  <si>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</si>
  <si>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</si>
  <si>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</si>
  <si>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</si>
  <si>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</si>
  <si>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</si>
  <si>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</si>
  <si>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</si>
  <si>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</si>
  <si>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</si>
  <si>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</si>
  <si>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</si>
  <si>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</si>
  <si>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</si>
  <si>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</si>
  <si>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</si>
  <si>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</si>
  <si>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</si>
  <si>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</si>
  <si>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</si>
  <si>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</si>
  <si>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</si>
  <si>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</si>
  <si>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</si>
  <si>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</si>
  <si>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</si>
  <si>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</si>
  <si>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</si>
  <si>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</si>
  <si>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</si>
  <si>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</si>
  <si>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</si>
  <si>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</si>
  <si>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</si>
  <si>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</si>
  <si>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</si>
  <si>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</si>
  <si>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</si>
  <si>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</si>
  <si>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</si>
  <si>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</si>
  <si>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</si>
  <si>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</si>
  <si>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</si>
  <si>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</si>
  <si>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</si>
  <si>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</si>
  <si>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</si>
  <si>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</si>
  <si>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</si>
  <si>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</si>
  <si>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</si>
  <si>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</si>
  <si>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</si>
  <si>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</si>
  <si>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</si>
  <si>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</si>
  <si>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</si>
  <si>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</si>
  <si>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</si>
  <si>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</si>
  <si>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</si>
  <si>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</si>
  <si>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</si>
  <si>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</si>
  <si>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</si>
  <si>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</si>
  <si>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</si>
  <si>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</si>
  <si>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</si>
  <si>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</si>
  <si>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</si>
  <si>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</si>
  <si>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</si>
  <si>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</si>
  <si>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</si>
  <si>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</si>
  <si>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</si>
  <si>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</si>
  <si>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</si>
  <si>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</si>
  <si>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</si>
  <si>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</si>
  <si>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</si>
  <si>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</si>
  <si>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</si>
  <si>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</si>
  <si>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</si>
  <si>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</si>
  <si>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</si>
  <si>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</si>
  <si>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</si>
  <si>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</si>
  <si>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</si>
  <si>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</si>
  <si>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</si>
  <si>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</si>
  <si>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</si>
  <si>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</si>
  <si>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</si>
  <si>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</si>
  <si>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</si>
  <si>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</si>
  <si>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</si>
  <si>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</si>
  <si>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</si>
  <si>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</si>
  <si>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</si>
  <si>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</si>
  <si>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</si>
  <si>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</si>
  <si>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</si>
  <si>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</si>
  <si>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</si>
  <si>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</si>
  <si>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</si>
  <si>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</si>
  <si>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</si>
  <si>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</si>
  <si>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</si>
  <si>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</si>
  <si>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</si>
  <si>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</si>
  <si>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</si>
  <si>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</si>
  <si>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</si>
  <si>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</si>
  <si>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</si>
  <si>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</si>
  <si>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</si>
  <si>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</si>
  <si>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</si>
  <si>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</si>
  <si>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</si>
  <si>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</si>
  <si>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</si>
  <si>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</si>
  <si>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</si>
  <si>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</si>
  <si>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</si>
  <si>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</si>
  <si>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</si>
  <si>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</si>
  <si>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</si>
  <si>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</si>
  <si>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</si>
  <si>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</si>
  <si>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</si>
  <si>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</si>
  <si>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</si>
  <si>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</si>
  <si>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</si>
  <si>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</si>
  <si>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</si>
  <si>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</si>
  <si>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</si>
  <si>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</si>
  <si>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</si>
  <si>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</si>
  <si>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</si>
  <si>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</si>
  <si>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</si>
  <si>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</si>
  <si>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</si>
  <si>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</si>
  <si>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</si>
  <si>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</si>
  <si>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</si>
  <si>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</si>
  <si>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</si>
  <si>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</si>
  <si>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</si>
  <si>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</si>
  <si>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</si>
  <si>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</si>
  <si>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</si>
  <si>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</si>
  <si>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</si>
  <si>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</si>
  <si>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</si>
  <si>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</si>
  <si>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</si>
  <si>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</si>
  <si>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</si>
  <si>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</si>
  <si>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</si>
  <si>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</si>
  <si>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</si>
  <si>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</si>
  <si>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</si>
  <si>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</si>
  <si>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</si>
  <si>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</si>
  <si>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</si>
  <si>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</si>
  <si>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</si>
  <si>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</si>
  <si>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</si>
  <si>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</si>
  <si>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</si>
  <si>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</si>
  <si>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</si>
  <si>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</si>
  <si>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</si>
  <si>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</si>
  <si>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</si>
  <si>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</si>
  <si>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</si>
  <si>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</si>
  <si>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</si>
  <si>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</si>
  <si>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</si>
  <si>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</si>
  <si>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</si>
  <si>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</si>
  <si>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</si>
  <si>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</si>
  <si>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</si>
  <si>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</si>
  <si>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</si>
  <si>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</si>
  <si>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</si>
  <si>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</si>
  <si>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</si>
  <si>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</si>
  <si>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</si>
  <si>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</si>
  <si>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</si>
  <si>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</si>
  <si>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</si>
  <si>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</si>
  <si>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</si>
  <si>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</si>
  <si>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</si>
  <si>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</si>
  <si>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</si>
  <si>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</si>
  <si>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</si>
  <si>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</si>
  <si>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</si>
  <si>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</si>
  <si>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</si>
  <si>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</si>
  <si>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</si>
  <si>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</si>
  <si>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</si>
  <si>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</si>
  <si>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</si>
  <si>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</si>
  <si>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</si>
  <si>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</si>
  <si>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</si>
  <si>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</si>
  <si>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</si>
  <si>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</si>
  <si>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</si>
  <si>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</si>
  <si>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</si>
  <si>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</si>
  <si>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</si>
  <si>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</si>
  <si>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</si>
  <si>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</si>
  <si>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</si>
  <si>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</si>
  <si>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</si>
  <si>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</si>
  <si>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</si>
  <si>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</si>
  <si>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</si>
  <si>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</si>
  <si>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</si>
  <si>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</si>
  <si>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</si>
  <si>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</si>
  <si>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</si>
  <si>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</si>
  <si>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</si>
  <si>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</si>
  <si>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</si>
  <si>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</si>
  <si>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</si>
  <si>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</si>
  <si>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</si>
  <si>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</si>
  <si>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</si>
  <si>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</si>
  <si>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</si>
  <si>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</si>
  <si>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</si>
  <si>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</si>
  <si>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</si>
  <si>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</si>
  <si>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</si>
  <si>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</si>
  <si>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</si>
  <si>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</si>
  <si>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</si>
  <si>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</si>
  <si>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</si>
  <si>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</si>
  <si>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</si>
  <si>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</si>
  <si>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</si>
  <si>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</si>
  <si>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</si>
  <si>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</si>
  <si>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</si>
  <si>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</si>
  <si>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</si>
  <si>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</si>
  <si>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</si>
  <si>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</si>
  <si>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</si>
  <si>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</si>
  <si>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</si>
  <si>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</si>
  <si>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</si>
  <si>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</si>
  <si>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</si>
  <si>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</si>
  <si>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</si>
  <si>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</si>
  <si>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</si>
  <si>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</si>
  <si>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</si>
  <si>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</si>
  <si>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</si>
  <si>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</si>
  <si>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</si>
  <si>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</si>
  <si>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</si>
  <si>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</si>
  <si>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</si>
  <si>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</si>
  <si>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</si>
  <si>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</si>
  <si>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</si>
  <si>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</si>
  <si>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</si>
  <si>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</si>
  <si>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</si>
  <si>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</si>
  <si>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</si>
  <si>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</si>
  <si>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</si>
  <si>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</si>
  <si>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</si>
  <si>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</si>
  <si>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</si>
  <si>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</si>
  <si>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</si>
  <si>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</si>
  <si>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</si>
  <si>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</si>
  <si>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</si>
  <si>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</si>
  <si>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</si>
  <si>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</si>
  <si>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</si>
  <si>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</si>
  <si>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</si>
  <si>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</si>
  <si>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</si>
  <si>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</si>
  <si>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</si>
  <si>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</si>
  <si>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</si>
  <si>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</si>
  <si>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</si>
  <si>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</si>
  <si>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</si>
  <si>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</si>
  <si>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</si>
  <si>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</si>
  <si>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</si>
  <si>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</si>
  <si>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</si>
  <si>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</si>
  <si>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</si>
  <si>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</si>
  <si>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</si>
  <si>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</si>
  <si>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</si>
  <si>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</si>
  <si>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</si>
  <si>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</si>
  <si>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</si>
  <si>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</si>
  <si>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</si>
  <si>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</si>
  <si>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</si>
  <si>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</si>
  <si>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</si>
  <si>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</si>
  <si>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</si>
  <si>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</si>
  <si>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</si>
  <si>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</si>
  <si>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</si>
  <si>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</si>
  <si>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</si>
  <si>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</si>
  <si>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</si>
  <si>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</si>
  <si>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</si>
  <si>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</si>
  <si>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</si>
  <si>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</si>
  <si>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</si>
  <si>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</si>
  <si>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</si>
  <si>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</si>
  <si>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</si>
  <si>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</si>
  <si>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</si>
  <si>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</si>
  <si>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</si>
  <si>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</si>
  <si>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</si>
  <si>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</si>
  <si>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</si>
  <si>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</si>
  <si>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</si>
  <si>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</si>
  <si>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</si>
  <si>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</si>
  <si>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</si>
  <si>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</si>
  <si>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</si>
  <si>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</si>
  <si>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</si>
  <si>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</si>
  <si>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</si>
  <si>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</si>
  <si>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</si>
  <si>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</si>
  <si>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</si>
  <si>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</si>
  <si>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</si>
  <si>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</si>
  <si>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</si>
  <si>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</si>
  <si>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</si>
  <si>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</si>
  <si>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</si>
  <si>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</si>
  <si>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</si>
  <si>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</si>
  <si>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</si>
  <si>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</si>
  <si>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</si>
  <si>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</si>
  <si>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</si>
  <si>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</si>
  <si>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</si>
  <si>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</si>
  <si>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</si>
  <si>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</si>
  <si>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</si>
  <si>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</si>
  <si>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</si>
  <si>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</si>
  <si>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</si>
  <si>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</si>
  <si>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</si>
  <si>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</si>
  <si>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</si>
  <si>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</si>
  <si>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</si>
  <si>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</si>
  <si>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</si>
  <si>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</si>
  <si>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</si>
  <si>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</si>
  <si>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</si>
  <si>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</si>
  <si>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</si>
  <si>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</si>
  <si>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</si>
  <si>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</si>
  <si>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</si>
  <si>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</si>
  <si>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</si>
  <si>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</si>
  <si>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</si>
  <si>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</si>
  <si>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</si>
  <si>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</si>
  <si>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</si>
  <si>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</si>
  <si>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</si>
  <si>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</si>
  <si>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</si>
  <si>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</si>
  <si>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</si>
  <si>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</si>
  <si>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</si>
  <si>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</si>
  <si>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</si>
  <si>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</si>
  <si>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</si>
  <si>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</si>
  <si>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</si>
  <si>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</si>
  <si>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</si>
  <si>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</si>
  <si>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</si>
  <si>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</si>
  <si>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</si>
  <si>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</si>
  <si>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</si>
  <si>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</si>
  <si>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</si>
  <si>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</si>
  <si>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</si>
  <si>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</si>
  <si>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</si>
  <si>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</si>
  <si>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</si>
  <si>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</si>
  <si>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</si>
  <si>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</si>
  <si>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</si>
  <si>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</si>
  <si>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</si>
  <si>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</si>
  <si>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</si>
  <si>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</si>
  <si>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</si>
  <si>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</si>
  <si>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</si>
  <si>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</si>
  <si>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</si>
  <si>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</si>
  <si>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</si>
  <si>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</si>
  <si>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</si>
  <si>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</si>
  <si>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</si>
  <si>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</si>
  <si>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</si>
  <si>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</si>
  <si>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</si>
  <si>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</si>
  <si>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</si>
  <si>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</si>
  <si>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</si>
  <si>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</si>
  <si>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</si>
  <si>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</si>
  <si>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</si>
  <si>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</si>
  <si>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</si>
  <si>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</si>
  <si>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</si>
  <si>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</si>
  <si>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</si>
  <si>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</si>
  <si>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</si>
  <si>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</si>
  <si>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</si>
  <si>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</si>
  <si>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</si>
  <si>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</si>
  <si>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</si>
  <si>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</si>
  <si>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</si>
  <si>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</si>
  <si>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</si>
  <si>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</si>
  <si>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</si>
  <si>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</si>
  <si>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</si>
  <si>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</si>
  <si>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</si>
  <si>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</si>
  <si>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</si>
  <si>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</si>
  <si>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</si>
  <si>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</si>
  <si>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</si>
  <si>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</si>
  <si>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</si>
  <si>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</si>
  <si>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</si>
  <si>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</si>
  <si>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</si>
  <si>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</si>
  <si>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</si>
  <si>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</si>
  <si>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</si>
  <si>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</si>
  <si>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</si>
  <si>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</si>
  <si>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</si>
  <si>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</si>
  <si>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</si>
  <si>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</si>
  <si>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</si>
  <si>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</si>
  <si>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</si>
  <si>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</si>
  <si>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</si>
  <si>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</si>
  <si>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</si>
  <si>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</si>
  <si>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</si>
  <si>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</si>
  <si>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</si>
  <si>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</si>
  <si>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</si>
  <si>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</si>
  <si>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</si>
  <si>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</si>
  <si>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</si>
  <si>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</si>
  <si>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</si>
  <si>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</si>
  <si>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</si>
  <si>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</si>
  <si>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</si>
  <si>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</si>
  <si>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</si>
  <si>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</si>
  <si>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</si>
  <si>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</si>
  <si>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</si>
  <si>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</si>
  <si>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</si>
  <si>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</si>
  <si>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</si>
  <si>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</si>
  <si>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</si>
  <si>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</si>
  <si>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</si>
  <si>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</si>
  <si>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</si>
  <si>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</si>
  <si>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</si>
  <si>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</si>
  <si>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</si>
  <si>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</si>
  <si>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</si>
  <si>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</si>
  <si>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</si>
  <si>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</si>
  <si>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</si>
  <si>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</si>
  <si>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</si>
  <si>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</si>
  <si>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</si>
  <si>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</si>
  <si>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</si>
  <si>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</si>
  <si>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</si>
  <si>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</si>
  <si>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</si>
  <si>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</si>
  <si>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</si>
  <si>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</si>
  <si>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</si>
  <si>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</si>
  <si>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</si>
  <si>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</si>
  <si>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</si>
  <si>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</si>
  <si>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</si>
  <si>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</si>
  <si>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</si>
  <si>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</si>
  <si>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</si>
  <si>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</si>
  <si>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</si>
  <si>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</si>
  <si>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</si>
  <si>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</si>
  <si>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</si>
  <si>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</si>
  <si>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</si>
  <si>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</si>
  <si>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</si>
  <si>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</si>
  <si>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</si>
  <si>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</si>
  <si>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</si>
  <si>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</si>
  <si>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</si>
  <si>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</si>
  <si>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</si>
  <si>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</si>
  <si>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</si>
  <si>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</si>
  <si>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</si>
  <si>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</si>
  <si>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</si>
  <si>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</si>
  <si>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</si>
  <si>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</si>
  <si>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</si>
  <si>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</si>
  <si>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</si>
  <si>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</si>
  <si>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</si>
  <si>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</si>
  <si>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</si>
  <si>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</si>
  <si>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</si>
  <si>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</si>
  <si>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</si>
  <si>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</si>
  <si>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</si>
  <si>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</si>
  <si>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</si>
  <si>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</si>
  <si>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</si>
  <si>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</si>
  <si>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</si>
  <si>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</si>
  <si>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</si>
  <si>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</si>
  <si>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</si>
  <si>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</si>
  <si>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</si>
  <si>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</si>
  <si>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</si>
  <si>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</si>
  <si>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</si>
  <si>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</si>
  <si>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</si>
  <si>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</si>
  <si>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</si>
  <si>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</si>
  <si>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</si>
  <si>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</si>
  <si>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</si>
  <si>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</si>
  <si>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</si>
  <si>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</si>
  <si>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</si>
  <si>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</si>
  <si>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</si>
  <si>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</si>
  <si>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</si>
  <si>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</si>
  <si>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</si>
  <si>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</si>
  <si>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</si>
  <si>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</si>
  <si>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</si>
  <si>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</si>
  <si>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</si>
  <si>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</si>
  <si>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</si>
  <si>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</si>
  <si>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</si>
  <si>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</si>
  <si>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</si>
  <si>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</si>
  <si>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</si>
  <si>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</si>
  <si>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</si>
  <si>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</si>
  <si>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</si>
  <si>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</si>
  <si>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</si>
  <si>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</si>
  <si>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</si>
  <si>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</si>
  <si>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</si>
  <si>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</si>
  <si>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</si>
  <si>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</si>
  <si>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</si>
  <si>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</si>
  <si>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</si>
  <si>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</si>
  <si>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</si>
  <si>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</si>
  <si>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</si>
  <si>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</si>
  <si>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</si>
  <si>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</si>
  <si>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</si>
  <si>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</si>
  <si>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</si>
  <si>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</si>
  <si>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</si>
  <si>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</si>
  <si>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</si>
  <si>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</si>
  <si>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</si>
  <si>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</si>
  <si>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</si>
  <si>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</si>
  <si>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</si>
  <si>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</si>
  <si>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</si>
  <si>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</si>
  <si>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</si>
  <si>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</si>
  <si>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</si>
  <si>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</si>
  <si>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</si>
  <si>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</si>
  <si>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</si>
  <si>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</si>
  <si>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</si>
  <si>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</si>
  <si>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</si>
  <si>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</si>
  <si>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</si>
  <si>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</si>
  <si>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</si>
  <si>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</si>
  <si>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</si>
  <si>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</si>
  <si>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</si>
  <si>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</si>
  <si>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</si>
  <si>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</si>
  <si>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</si>
  <si>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</si>
  <si>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</si>
  <si>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</si>
  <si>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</si>
  <si>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</si>
  <si>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</si>
  <si>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</si>
  <si>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</si>
  <si>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</si>
  <si>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</si>
  <si>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</si>
  <si>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</si>
  <si>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</si>
  <si>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</si>
  <si>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</si>
  <si>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</si>
  <si>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</si>
  <si>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</si>
  <si>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</si>
  <si>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</si>
  <si>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</si>
  <si>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</si>
  <si>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</si>
  <si>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</si>
  <si>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</si>
  <si>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</si>
  <si>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</si>
  <si>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</si>
  <si>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</si>
  <si>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</si>
  <si>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</si>
  <si>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</si>
  <si>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</si>
  <si>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</si>
  <si>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</si>
  <si>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</si>
  <si>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</si>
  <si>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</si>
  <si>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</si>
  <si>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</si>
  <si>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</si>
  <si>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</si>
  <si>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</si>
  <si>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</si>
  <si>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</si>
  <si>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</si>
  <si>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</si>
  <si>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</si>
  <si>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</si>
  <si>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</si>
  <si>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</si>
  <si>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</si>
  <si>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</si>
  <si>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</si>
  <si>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</si>
  <si>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</si>
  <si>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</si>
  <si>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</si>
  <si>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</si>
  <si>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</si>
  <si>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</si>
  <si>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</si>
  <si>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</si>
  <si>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</si>
  <si>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</si>
  <si>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</si>
  <si>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</si>
  <si>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</si>
  <si>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</si>
  <si>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</si>
  <si>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</si>
  <si>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</si>
  <si>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</si>
  <si>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</si>
  <si>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</si>
  <si>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</si>
  <si>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</si>
  <si>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</si>
  <si>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</si>
  <si>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</si>
  <si>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</si>
  <si>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</si>
  <si>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</si>
  <si>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</si>
  <si>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</si>
  <si>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</si>
  <si>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</si>
  <si>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</si>
  <si>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</si>
  <si>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</si>
  <si>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</si>
  <si>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</si>
  <si>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</si>
  <si>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</si>
  <si>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</si>
  <si>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</si>
  <si>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</si>
  <si>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</si>
  <si>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</si>
  <si>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</si>
  <si>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</si>
  <si>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</si>
  <si>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</si>
  <si>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</si>
  <si>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</si>
  <si>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</si>
  <si>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</si>
  <si>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</si>
  <si>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</si>
  <si>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</si>
  <si>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</si>
  <si>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</si>
  <si>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</si>
  <si>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</si>
  <si>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</si>
  <si>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</si>
  <si>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</si>
  <si>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</si>
  <si>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</si>
  <si>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</si>
  <si>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</si>
  <si>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</si>
  <si>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</si>
  <si>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</si>
  <si>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</si>
  <si>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</si>
  <si>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</si>
  <si>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</si>
  <si>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</si>
  <si>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</si>
  <si>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</si>
  <si>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</si>
  <si>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</si>
  <si>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</si>
  <si>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</si>
  <si>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</si>
  <si>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</si>
  <si>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</si>
  <si>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</si>
  <si>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</si>
  <si>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</si>
  <si>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</si>
  <si>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</si>
  <si>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</si>
  <si>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</si>
  <si>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</si>
  <si>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</si>
  <si>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</si>
  <si>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</si>
  <si>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</si>
  <si>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</si>
  <si>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</si>
  <si>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</si>
  <si>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</si>
  <si>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</si>
  <si>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</si>
  <si>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</si>
  <si>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</si>
  <si>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</si>
  <si>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</si>
  <si>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</si>
  <si>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</si>
  <si>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</si>
  <si>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</si>
  <si>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</si>
  <si>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</si>
  <si>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</si>
  <si>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</si>
  <si>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</si>
  <si>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</si>
  <si>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</si>
  <si>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</si>
  <si>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</si>
  <si>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</si>
  <si>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</si>
  <si>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</si>
  <si>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</si>
  <si>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</si>
  <si>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</si>
  <si>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</si>
  <si>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</si>
  <si>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</si>
  <si>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</si>
  <si>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</si>
  <si>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</si>
  <si>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</si>
  <si>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</si>
  <si>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</si>
  <si>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</si>
  <si>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</si>
  <si>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</si>
  <si>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</si>
  <si>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</si>
  <si>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</si>
  <si>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</si>
  <si>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</si>
  <si>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</si>
  <si>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</si>
  <si>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</si>
  <si>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</si>
  <si>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</si>
  <si>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</si>
  <si>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</si>
  <si>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</si>
  <si>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</si>
  <si>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</si>
  <si>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</si>
  <si>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</si>
  <si>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</si>
  <si>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</si>
  <si>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</si>
  <si>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</si>
  <si>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</si>
  <si>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</si>
  <si>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</si>
  <si>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</si>
  <si>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</si>
  <si>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</si>
  <si>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</si>
  <si>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</si>
  <si>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</si>
  <si>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</si>
  <si>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</si>
  <si>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</si>
  <si>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</si>
  <si>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</si>
  <si>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</si>
  <si>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</si>
  <si>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</si>
  <si>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</si>
  <si>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</si>
  <si>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</si>
  <si>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</si>
  <si>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</si>
  <si>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</si>
  <si>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</si>
  <si>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</si>
  <si>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</si>
  <si>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</si>
  <si>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</si>
  <si>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</si>
  <si>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</si>
  <si>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</si>
  <si>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</si>
  <si>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</si>
  <si>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</si>
  <si>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</si>
  <si>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</si>
  <si>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</si>
  <si>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</si>
  <si>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</si>
  <si>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</si>
  <si>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</si>
  <si>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</si>
  <si>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</si>
  <si>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</si>
  <si>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</si>
  <si>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</si>
  <si>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</si>
  <si>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</si>
  <si>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</si>
  <si>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</si>
  <si>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</si>
  <si>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</si>
  <si>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</si>
  <si>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</si>
  <si>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</si>
  <si>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</si>
  <si>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</si>
  <si>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</si>
  <si>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</si>
  <si>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</si>
  <si>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</si>
  <si>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</si>
  <si>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</si>
  <si>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</si>
  <si>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</si>
  <si>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</si>
  <si>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</si>
  <si>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</si>
  <si>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</si>
  <si>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</si>
  <si>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</si>
  <si>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</si>
  <si>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</si>
  <si>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</si>
  <si>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</si>
  <si>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</si>
  <si>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</si>
  <si>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</si>
  <si>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</si>
  <si>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</si>
  <si>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</si>
  <si>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</si>
  <si>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</si>
  <si>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</si>
  <si>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</si>
  <si>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</si>
  <si>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</si>
  <si>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</si>
  <si>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</si>
  <si>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</si>
  <si>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</si>
  <si>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</si>
  <si>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</si>
  <si>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</si>
  <si>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</si>
  <si>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</si>
  <si>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</si>
  <si>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</si>
  <si>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</si>
  <si>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</si>
  <si>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</si>
  <si>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</si>
  <si>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</si>
  <si>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</si>
  <si>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</si>
  <si>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</si>
  <si>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</si>
  <si>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</si>
  <si>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</si>
  <si>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</si>
  <si>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</si>
  <si>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</si>
  <si>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</si>
  <si>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</si>
  <si>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</si>
  <si>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</si>
  <si>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</si>
  <si>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</si>
  <si>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</si>
  <si>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</si>
  <si>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</si>
  <si>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</si>
  <si>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</si>
  <si>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</si>
  <si>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</si>
  <si>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</si>
  <si>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</si>
  <si>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</si>
  <si>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</si>
  <si>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</si>
  <si>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</si>
  <si>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</si>
  <si>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</si>
  <si>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</si>
  <si>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</si>
  <si>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</si>
  <si>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</si>
  <si>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</si>
  <si>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</si>
  <si>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</si>
  <si>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</si>
  <si>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</si>
  <si>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</si>
  <si>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</si>
  <si>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</si>
  <si>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</si>
  <si>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</si>
  <si>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</si>
  <si>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</si>
  <si>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</si>
  <si>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</si>
  <si>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</si>
  <si>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</si>
  <si>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</si>
  <si>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</si>
  <si>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</si>
  <si>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</si>
  <si>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</si>
  <si>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</si>
  <si>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</si>
  <si>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</si>
  <si>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</si>
  <si>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</si>
  <si>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</si>
  <si>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</si>
  <si>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</si>
  <si>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</si>
  <si>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</si>
  <si>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</si>
  <si>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</si>
  <si>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</si>
  <si>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</si>
  <si>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</si>
  <si>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</si>
  <si>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</si>
  <si>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</si>
  <si>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</si>
  <si>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</si>
  <si>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</si>
  <si>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</si>
  <si>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</si>
  <si>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</si>
  <si>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</si>
  <si>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</si>
  <si>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</si>
  <si>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</si>
  <si>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</si>
  <si>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</si>
  <si>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</si>
  <si>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</si>
  <si>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</si>
  <si>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</si>
  <si>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</si>
  <si>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</si>
  <si>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</si>
  <si>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</si>
  <si>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</si>
  <si>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</si>
  <si>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</si>
  <si>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</si>
  <si>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</si>
  <si>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</si>
  <si>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</si>
  <si>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</si>
  <si>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</si>
  <si>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</si>
  <si>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</si>
  <si>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</si>
  <si>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</si>
  <si>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</si>
  <si>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</si>
  <si>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</si>
  <si>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</si>
  <si>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</si>
  <si>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</si>
  <si>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</si>
  <si>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</si>
  <si>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</si>
  <si>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</si>
  <si>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</si>
  <si>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</si>
  <si>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</si>
  <si>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</si>
  <si>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</si>
  <si>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</si>
  <si>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</si>
  <si>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</si>
  <si>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</si>
  <si>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</si>
  <si>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</si>
  <si>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</si>
  <si>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</si>
  <si>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</si>
  <si>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</si>
  <si>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</si>
  <si>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</si>
  <si>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</si>
  <si>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</si>
  <si>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</si>
  <si>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</si>
  <si>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</si>
  <si>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</si>
  <si>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</si>
  <si>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</si>
  <si>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</si>
  <si>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</si>
  <si>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</si>
  <si>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</si>
  <si>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</si>
  <si>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</si>
  <si>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</si>
  <si>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</si>
  <si>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</si>
  <si>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</si>
  <si>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</si>
  <si>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</si>
  <si>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</si>
  <si>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</si>
  <si>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</si>
  <si>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</si>
  <si>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</si>
  <si>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</si>
  <si>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</si>
  <si>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</si>
  <si>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</si>
  <si>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</si>
  <si>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</si>
  <si>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</si>
  <si>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</si>
  <si>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</si>
  <si>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</si>
  <si>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</si>
  <si>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</si>
  <si>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</si>
  <si>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</si>
  <si>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</si>
  <si>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</si>
  <si>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</si>
  <si>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</si>
  <si>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</si>
  <si>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</si>
  <si>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</si>
  <si>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</si>
  <si>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</si>
  <si>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</si>
  <si>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</si>
  <si>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</si>
  <si>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</si>
  <si>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</si>
  <si>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</si>
  <si>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</si>
  <si>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</si>
  <si>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</si>
  <si>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</si>
  <si>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</si>
  <si>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</si>
  <si>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</si>
  <si>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</si>
  <si>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</si>
  <si>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</si>
  <si>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</si>
  <si>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</si>
  <si>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</si>
  <si>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</si>
  <si>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</si>
  <si>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</si>
  <si>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</si>
  <si>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</si>
  <si>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</si>
  <si>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</si>
  <si>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</si>
  <si>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</si>
  <si>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</si>
  <si>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</si>
  <si>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</si>
  <si>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</si>
  <si>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</si>
  <si>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</si>
  <si>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</si>
  <si>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</si>
  <si>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</si>
  <si>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</si>
  <si>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</si>
  <si>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</si>
  <si>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</si>
  <si>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</si>
  <si>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</si>
  <si>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</si>
  <si>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</si>
  <si>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</si>
  <si>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</si>
  <si>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</si>
  <si>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</si>
  <si>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</si>
  <si>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</si>
  <si>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</si>
  <si>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</si>
  <si>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</si>
  <si>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</si>
  <si>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</si>
  <si>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</si>
  <si>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</si>
  <si>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</si>
  <si>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</si>
  <si>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</si>
  <si>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</si>
  <si>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</si>
  <si>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</si>
  <si>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</si>
  <si>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</si>
  <si>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</si>
  <si>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</si>
  <si>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</si>
  <si>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</si>
  <si>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</si>
  <si>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</si>
  <si>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</si>
  <si>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</si>
  <si>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</si>
  <si>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</si>
  <si>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</si>
  <si>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</si>
  <si>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</si>
  <si>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</si>
  <si>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</si>
  <si>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</si>
  <si>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</si>
  <si>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</si>
  <si>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</si>
  <si>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</si>
  <si>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</si>
  <si>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</si>
  <si>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</si>
  <si>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</si>
  <si>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</si>
  <si>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</si>
  <si>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</si>
  <si>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</si>
  <si>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</si>
  <si>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</si>
  <si>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</si>
  <si>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</si>
  <si>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</si>
  <si>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</si>
  <si>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</si>
  <si>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</si>
  <si>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</si>
  <si>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</si>
  <si>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</si>
  <si>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</si>
  <si>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</si>
  <si>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</si>
  <si>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</si>
  <si>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</si>
  <si>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</si>
  <si>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</si>
  <si>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</si>
  <si>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</si>
  <si>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</si>
  <si>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</si>
  <si>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</si>
  <si>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</si>
  <si>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</si>
  <si>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</si>
  <si>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</si>
  <si>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</si>
  <si>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</si>
  <si>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</si>
  <si>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</si>
  <si>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</si>
  <si>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</si>
  <si>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</si>
  <si>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</si>
  <si>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</si>
  <si>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</si>
  <si>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</si>
  <si>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</si>
  <si>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</si>
  <si>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</si>
  <si>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</si>
  <si>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</si>
  <si>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</si>
  <si>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</si>
  <si>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</si>
  <si>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</si>
  <si>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</si>
  <si>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</si>
  <si>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</si>
  <si>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</si>
  <si>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</si>
  <si>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</si>
  <si>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</si>
  <si>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</si>
  <si>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</si>
  <si>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</si>
  <si>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</si>
  <si>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</si>
  <si>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</si>
  <si>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</si>
  <si>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</si>
  <si>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</si>
  <si>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</si>
  <si>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</si>
  <si>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</si>
  <si>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</si>
  <si>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</si>
  <si>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</si>
  <si>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</si>
  <si>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</si>
  <si>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</si>
  <si>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</si>
  <si>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</si>
  <si>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</si>
  <si>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</si>
  <si>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</si>
  <si>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</si>
  <si>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</si>
  <si>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</si>
  <si>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</si>
  <si>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</si>
  <si>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</si>
  <si>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</si>
  <si>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</si>
  <si>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</si>
  <si>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</si>
  <si>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</si>
  <si>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</si>
  <si>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</si>
  <si>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</si>
  <si>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</si>
  <si>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</si>
  <si>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</si>
  <si>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</si>
  <si>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</si>
  <si>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</si>
  <si>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</si>
  <si>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</si>
  <si>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</si>
  <si>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</si>
  <si>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</si>
  <si>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</si>
  <si>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</si>
  <si>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</si>
  <si>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</si>
  <si>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</si>
  <si>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</si>
  <si>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</si>
  <si>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</si>
  <si>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</si>
  <si>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</si>
  <si>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</si>
  <si>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</si>
  <si>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</si>
  <si>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</si>
  <si>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</si>
  <si>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</si>
  <si>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</si>
  <si>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</si>
  <si>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</si>
  <si>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</si>
  <si>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</si>
  <si>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</si>
  <si>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</si>
  <si>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</si>
  <si>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</si>
  <si>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</si>
  <si>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</si>
  <si>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</si>
  <si>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</si>
  <si>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</si>
  <si>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</si>
  <si>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</si>
  <si>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</si>
  <si>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</si>
  <si>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</si>
  <si>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</si>
  <si>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</si>
  <si>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</si>
  <si>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</si>
  <si>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</si>
  <si>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</si>
  <si>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</si>
  <si>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</si>
  <si>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</si>
  <si>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</si>
  <si>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</si>
  <si>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</si>
  <si>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</si>
  <si>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</si>
  <si>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</si>
  <si>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</si>
  <si>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</si>
  <si>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</si>
  <si>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</si>
  <si>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</si>
  <si>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</si>
  <si>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</si>
  <si>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</si>
  <si>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</si>
  <si>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</si>
  <si>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</si>
  <si>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</si>
  <si>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</si>
  <si>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</si>
  <si>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</si>
  <si>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</si>
  <si>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</si>
  <si>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</si>
  <si>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</si>
  <si>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</si>
  <si>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</si>
  <si>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</si>
  <si>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</si>
  <si>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</si>
  <si>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</si>
  <si>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</si>
  <si>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</si>
  <si>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</si>
  <si>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</si>
  <si>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</si>
  <si>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</si>
  <si>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</si>
  <si>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</si>
  <si>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</si>
  <si>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</si>
  <si>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</si>
  <si>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</si>
  <si>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</si>
  <si>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</si>
  <si>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</si>
  <si>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</si>
  <si>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</si>
  <si>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</si>
  <si>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</si>
  <si>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</si>
  <si>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</si>
  <si>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</si>
  <si>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</si>
  <si>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</si>
  <si>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</si>
  <si>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</si>
  <si>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</si>
  <si>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</si>
  <si>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</si>
  <si>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</si>
  <si>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</si>
  <si>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</si>
  <si>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</si>
  <si>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</si>
  <si>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</si>
  <si>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</si>
  <si>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</si>
  <si>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</si>
  <si>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</si>
  <si>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</si>
  <si>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</si>
  <si>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</si>
  <si>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</si>
  <si>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</si>
  <si>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</si>
  <si>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</si>
  <si>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</si>
  <si>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</si>
  <si>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</si>
  <si>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</si>
  <si>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</si>
  <si>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</si>
  <si>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</si>
  <si>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</si>
  <si>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</si>
  <si>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</si>
  <si>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</si>
  <si>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</si>
  <si>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</si>
  <si>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</si>
  <si>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</si>
  <si>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</si>
  <si>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</si>
  <si>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</si>
  <si>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</si>
  <si>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</si>
  <si>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</si>
  <si>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</si>
  <si>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</si>
  <si>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</si>
  <si>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</si>
  <si>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</si>
  <si>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</si>
  <si>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</si>
  <si>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</si>
  <si>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</si>
  <si>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</si>
  <si>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</si>
  <si>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</si>
  <si>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</si>
  <si>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</si>
  <si>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</si>
  <si>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</si>
  <si>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</si>
  <si>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</si>
  <si>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</si>
  <si>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</si>
  <si>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</si>
  <si>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</si>
  <si>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</si>
  <si>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</si>
  <si>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</si>
  <si>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</si>
  <si>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</si>
  <si>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</si>
  <si>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</si>
  <si>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</si>
  <si>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</si>
  <si>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</si>
  <si>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</si>
  <si>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</si>
  <si>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</si>
  <si>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</si>
  <si>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</si>
  <si>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</si>
  <si>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</si>
  <si>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</si>
  <si>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</si>
  <si>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</si>
  <si>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</si>
  <si>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</si>
  <si>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</si>
  <si>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</si>
  <si>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</si>
  <si>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</si>
  <si>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</si>
  <si>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</si>
  <si>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</si>
  <si>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</si>
  <si>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</si>
  <si>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</si>
  <si>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</si>
  <si>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</si>
  <si>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</si>
  <si>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</si>
  <si>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</si>
  <si>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</si>
  <si>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</si>
  <si>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</si>
  <si>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</si>
  <si>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</si>
  <si>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</si>
  <si>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</si>
  <si>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</si>
  <si>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</si>
  <si>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</si>
  <si>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</si>
  <si>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</si>
  <si>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</si>
  <si>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</si>
  <si>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</si>
  <si>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</si>
  <si>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</si>
  <si>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</si>
  <si>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</si>
  <si>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</si>
  <si>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</si>
  <si>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</si>
  <si>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</si>
  <si>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</si>
  <si>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</si>
  <si>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</si>
  <si>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</si>
  <si>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</si>
  <si>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</si>
  <si>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</si>
  <si>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</si>
  <si>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</si>
  <si>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</si>
  <si>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</si>
  <si>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</si>
  <si>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</si>
  <si>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</si>
  <si>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</si>
  <si>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</si>
  <si>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</si>
  <si>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</si>
  <si>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</si>
  <si>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</si>
  <si>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</si>
  <si>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</si>
  <si>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</si>
  <si>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</si>
  <si>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</si>
  <si>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</si>
  <si>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</si>
  <si>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</si>
  <si>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</si>
  <si>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</si>
  <si>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</si>
  <si>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</si>
  <si>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</si>
  <si>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</si>
  <si>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</si>
  <si>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</si>
  <si>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</si>
  <si>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</si>
  <si>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</si>
  <si>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</si>
  <si>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</si>
  <si>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</si>
  <si>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</si>
  <si>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</si>
  <si>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</si>
  <si>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</si>
  <si>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</si>
  <si>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</si>
  <si>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</si>
  <si>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</si>
  <si>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</si>
  <si>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</si>
  <si>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</si>
  <si>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</si>
  <si>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</si>
  <si>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</si>
  <si>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</si>
  <si>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</si>
  <si>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</si>
  <si>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</si>
  <si>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</si>
  <si>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</si>
  <si>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</si>
  <si>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</si>
  <si>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</si>
  <si>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</si>
  <si>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</si>
  <si>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</si>
  <si>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</si>
  <si>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</si>
  <si>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</si>
  <si>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</si>
  <si>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</si>
  <si>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</si>
  <si>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</si>
  <si>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</si>
  <si>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</si>
  <si>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</si>
  <si>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</si>
  <si>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</si>
  <si>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</si>
  <si>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</si>
  <si>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</si>
  <si>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</si>
  <si>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</si>
  <si>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</si>
  <si>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</si>
  <si>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</si>
  <si>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</si>
  <si>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</si>
  <si>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</si>
  <si>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</si>
  <si>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</si>
  <si>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</si>
  <si>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</si>
  <si>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</si>
  <si>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</si>
  <si>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</si>
  <si>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</si>
  <si>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</si>
  <si>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</si>
  <si>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</si>
  <si>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</si>
  <si>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</si>
  <si>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</si>
  <si>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</si>
  <si>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</si>
  <si>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</si>
  <si>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</si>
  <si>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</si>
  <si>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</si>
  <si>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</si>
  <si>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</si>
  <si>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</si>
  <si>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</si>
  <si>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</si>
  <si>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</si>
  <si>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</si>
  <si>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</si>
  <si>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</si>
  <si>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</si>
  <si>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</si>
  <si>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</si>
  <si>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</si>
  <si>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</si>
  <si>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</si>
  <si>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</si>
  <si>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</si>
  <si>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</si>
  <si>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</si>
  <si>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</si>
  <si>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</si>
  <si>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</si>
  <si>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</si>
  <si>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</si>
  <si>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</si>
  <si>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</si>
  <si>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</si>
  <si>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</si>
  <si>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</si>
  <si>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</si>
  <si>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</si>
  <si>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</si>
  <si>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</si>
  <si>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</si>
  <si>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</si>
  <si>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</si>
  <si>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</si>
  <si>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</si>
  <si>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</si>
  <si>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</si>
  <si>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</si>
  <si>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</si>
  <si>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</si>
  <si>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</si>
  <si>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</si>
  <si>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</si>
  <si>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</si>
  <si>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</si>
  <si>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</si>
  <si>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</si>
  <si>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</si>
  <si>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</si>
  <si>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</si>
  <si>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</si>
  <si>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</si>
  <si>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</si>
  <si>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</si>
  <si>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</si>
  <si>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</si>
  <si>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</si>
  <si>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</si>
  <si>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</si>
  <si>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</si>
  <si>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</si>
  <si>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</si>
  <si>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</si>
  <si>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</si>
  <si>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</si>
  <si>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</si>
  <si>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</si>
  <si>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</si>
  <si>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</si>
  <si>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</si>
  <si>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</si>
  <si>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</si>
  <si>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</si>
  <si>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</si>
  <si>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</si>
  <si>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</si>
  <si>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</si>
  <si>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</si>
  <si>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</si>
  <si>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</si>
  <si>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</si>
  <si>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</si>
  <si>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</si>
  <si>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</si>
  <si>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</si>
  <si>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</si>
  <si>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</si>
  <si>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</si>
  <si>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</si>
  <si>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</si>
  <si>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</si>
  <si>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</si>
  <si>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</si>
  <si>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</si>
  <si>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</si>
  <si>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</si>
  <si>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</si>
  <si>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</si>
  <si>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</si>
  <si>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</si>
  <si>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</si>
  <si>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</si>
  <si>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</si>
  <si>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</si>
  <si>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</si>
  <si>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</si>
  <si>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</si>
  <si>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</si>
  <si>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</si>
  <si>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</si>
  <si>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</si>
  <si>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</si>
  <si>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</si>
  <si>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</si>
  <si>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</si>
  <si>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</si>
  <si>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</si>
  <si>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</si>
  <si>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</si>
  <si>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</si>
  <si>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</si>
  <si>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</si>
  <si>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</si>
  <si>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</si>
  <si>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</si>
  <si>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</si>
  <si>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</si>
  <si>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</si>
  <si>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</si>
  <si>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</si>
  <si>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</si>
  <si>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</si>
  <si>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</si>
  <si>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</si>
  <si>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</si>
  <si>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</si>
  <si>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</si>
  <si>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</si>
  <si>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</si>
  <si>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</si>
  <si>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</si>
  <si>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</si>
  <si>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</si>
  <si>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</si>
  <si>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</si>
  <si>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</si>
  <si>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</si>
  <si>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</si>
  <si>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</si>
  <si>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</si>
  <si>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</si>
  <si>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</si>
  <si>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</si>
  <si>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</si>
  <si>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</si>
  <si>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</si>
  <si>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</si>
  <si>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</si>
  <si>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</si>
  <si>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</si>
  <si>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</si>
  <si>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</si>
  <si>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</si>
  <si>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</si>
  <si>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</si>
  <si>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</si>
  <si>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</si>
  <si>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</si>
  <si>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</si>
  <si>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</si>
  <si>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</si>
  <si>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</si>
  <si>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</si>
  <si>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</si>
  <si>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</si>
  <si>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</si>
  <si>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</si>
  <si>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</si>
  <si>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</si>
  <si>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</si>
  <si>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</si>
  <si>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</si>
  <si>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</si>
  <si>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</si>
  <si>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</si>
  <si>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</si>
  <si>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</si>
  <si>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</si>
  <si>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</si>
  <si>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</si>
  <si>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</si>
  <si>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</si>
  <si>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</si>
  <si>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</si>
  <si>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</si>
  <si>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</si>
  <si>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</si>
  <si>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</si>
  <si>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</si>
  <si>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</si>
  <si>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</si>
  <si>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</si>
  <si>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</si>
  <si>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</si>
  <si>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</si>
  <si>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</si>
  <si>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</si>
  <si>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</si>
  <si>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</si>
  <si>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</si>
  <si>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</si>
  <si>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</si>
  <si>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</si>
  <si>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</si>
  <si>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</si>
  <si>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</si>
  <si>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</si>
  <si>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</si>
  <si>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</si>
  <si>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</si>
  <si>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</si>
  <si>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</si>
  <si>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</si>
  <si>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</si>
  <si>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</si>
  <si>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</si>
  <si>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</si>
  <si>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</si>
  <si>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</si>
  <si>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</si>
  <si>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</si>
  <si>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</si>
  <si>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</si>
  <si>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</si>
  <si>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</si>
  <si>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</si>
  <si>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</si>
  <si>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</si>
  <si>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</si>
  <si>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</si>
  <si>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</si>
  <si>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</si>
  <si>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</si>
  <si>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</si>
  <si>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</si>
  <si>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</si>
  <si>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</si>
  <si>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</si>
  <si>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</si>
  <si>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</si>
  <si>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</si>
  <si>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</si>
  <si>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</si>
  <si>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</si>
  <si>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</si>
  <si>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</si>
  <si>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</si>
  <si>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</si>
  <si>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</si>
  <si>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</si>
  <si>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</si>
  <si>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</si>
  <si>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</si>
  <si>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</si>
  <si>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</si>
  <si>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</si>
  <si>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</si>
  <si>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</si>
  <si>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</si>
  <si>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</si>
  <si>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</si>
  <si>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</si>
  <si>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</si>
  <si>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</si>
  <si>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</si>
  <si>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</si>
  <si>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</si>
  <si>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</si>
  <si>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</si>
  <si>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</si>
  <si>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</si>
  <si>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</si>
  <si>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</si>
  <si>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</si>
  <si>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</si>
  <si>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</si>
  <si>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</si>
  <si>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</si>
  <si>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</si>
  <si>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</si>
  <si>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</si>
  <si>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</si>
  <si>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</si>
  <si>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</si>
  <si>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</si>
  <si>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</si>
  <si>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</si>
  <si>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</si>
  <si>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</si>
  <si>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</si>
  <si>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</si>
  <si>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</si>
  <si>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</si>
  <si>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</si>
  <si>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</si>
  <si>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</si>
  <si>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</si>
  <si>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</si>
  <si>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</si>
  <si>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</si>
  <si>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</si>
  <si>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</si>
  <si>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</si>
  <si>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</si>
  <si>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</si>
  <si>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</si>
  <si>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</si>
  <si>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</si>
  <si>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</si>
  <si>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</si>
  <si>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</si>
  <si>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</si>
  <si>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</si>
  <si>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</si>
  <si>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</si>
  <si>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</si>
  <si>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</si>
  <si>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</si>
  <si>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</si>
  <si>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</si>
  <si>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</si>
  <si>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</si>
  <si>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</si>
  <si>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</si>
  <si>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</si>
  <si>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</si>
  <si>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</si>
  <si>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</si>
  <si>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</si>
  <si>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</si>
  <si>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</si>
  <si>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</si>
  <si>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</si>
  <si>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</si>
  <si>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</si>
  <si>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</si>
  <si>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</si>
  <si>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</si>
  <si>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</si>
  <si>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</si>
  <si>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</si>
  <si>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</si>
  <si>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</si>
  <si>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</si>
  <si>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</si>
  <si>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</si>
  <si>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</si>
  <si>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</si>
  <si>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</si>
  <si>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</si>
  <si>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</si>
  <si>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</si>
  <si>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</si>
  <si>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</si>
  <si>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</si>
  <si>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</si>
  <si>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</si>
  <si>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</si>
  <si>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</si>
  <si>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</si>
  <si>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</si>
  <si>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</si>
  <si>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</si>
  <si>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</si>
  <si>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</si>
  <si>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</si>
  <si>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</si>
  <si>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</si>
  <si>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</si>
  <si>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</si>
  <si>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</si>
  <si>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</si>
  <si>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</si>
  <si>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</si>
  <si>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</si>
  <si>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</si>
  <si>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</si>
  <si>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</si>
  <si>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</si>
  <si>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</si>
  <si>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</si>
  <si>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</si>
  <si>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</si>
  <si>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</si>
  <si>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</si>
  <si>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</si>
  <si>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</si>
  <si>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</si>
  <si>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</si>
  <si>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</si>
  <si>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</si>
  <si>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</si>
  <si>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</si>
  <si>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</si>
  <si>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</si>
  <si>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</si>
  <si>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</si>
  <si>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</si>
  <si>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</si>
  <si>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</si>
  <si>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</si>
  <si>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</si>
  <si>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</si>
  <si>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</si>
  <si>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</si>
  <si>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</si>
  <si>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</si>
  <si>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</si>
  <si>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</si>
  <si>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</si>
  <si>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</si>
  <si>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</si>
  <si>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</si>
  <si>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</si>
  <si>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</si>
  <si>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</si>
  <si>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</si>
  <si>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</si>
  <si>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</si>
  <si>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</si>
  <si>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</si>
  <si>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</si>
  <si>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</si>
  <si>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</si>
  <si>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</si>
  <si>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</si>
  <si>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</si>
  <si>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</si>
  <si>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</si>
  <si>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</si>
  <si>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</si>
  <si>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</si>
  <si>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</si>
  <si>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</si>
  <si>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</si>
  <si>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</si>
  <si>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</si>
  <si>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</si>
  <si>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</si>
  <si>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</si>
  <si>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</si>
  <si>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</si>
  <si>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</si>
  <si>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</si>
  <si>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</si>
  <si>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</si>
  <si>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</si>
  <si>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</si>
  <si>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</si>
  <si>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</si>
  <si>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</si>
  <si>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</si>
  <si>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</si>
  <si>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</si>
  <si>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</si>
  <si>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</si>
  <si>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</si>
  <si>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</si>
  <si>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</si>
  <si>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</si>
  <si>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</si>
  <si>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</si>
  <si>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</si>
  <si>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</si>
  <si>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</si>
  <si>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</si>
  <si>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</si>
  <si>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</si>
  <si>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</si>
  <si>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</si>
  <si>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</si>
  <si>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</si>
  <si>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</si>
  <si>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</si>
  <si>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</si>
  <si>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</si>
  <si>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</si>
  <si>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</si>
  <si>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</si>
  <si>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</si>
  <si>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</si>
  <si>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</si>
  <si>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</si>
  <si>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</si>
  <si>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</si>
  <si>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</si>
  <si>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</si>
  <si>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</si>
  <si>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</si>
  <si>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</si>
  <si>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</si>
  <si>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</si>
  <si>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</si>
  <si>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</si>
  <si>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</si>
  <si>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</si>
  <si>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</si>
  <si>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</si>
  <si>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</si>
  <si>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</si>
  <si>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</si>
  <si>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</si>
  <si>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</si>
  <si>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</si>
  <si>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</si>
  <si>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</si>
  <si>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</si>
  <si>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</si>
  <si>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</si>
  <si>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</si>
  <si>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</si>
  <si>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</si>
  <si>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</si>
  <si>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</si>
  <si>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</si>
  <si>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</si>
  <si>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</si>
  <si>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</si>
  <si>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</si>
  <si>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</si>
  <si>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</si>
  <si>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</si>
  <si>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</si>
  <si>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</si>
  <si>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</si>
  <si>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</si>
  <si>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</si>
  <si>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</si>
  <si>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</si>
  <si>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</si>
  <si>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</si>
  <si>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</si>
  <si>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</si>
  <si>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</si>
  <si>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</si>
  <si>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</si>
  <si>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</si>
  <si>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</si>
  <si>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</si>
  <si>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</si>
  <si>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</si>
  <si>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</si>
  <si>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</si>
  <si>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</si>
  <si>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</si>
  <si>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</si>
  <si>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</si>
  <si>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</si>
  <si>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</si>
  <si>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</si>
  <si>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</si>
  <si>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</si>
  <si>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</si>
  <si>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</si>
  <si>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</si>
  <si>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</si>
  <si>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</si>
  <si>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</si>
  <si>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</si>
  <si>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</si>
  <si>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</si>
  <si>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</si>
  <si>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</si>
  <si>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</si>
  <si>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</si>
  <si>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</si>
  <si>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</si>
  <si>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</si>
  <si>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</si>
  <si>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</si>
  <si>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</si>
  <si>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</si>
  <si>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</si>
  <si>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</si>
  <si>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</si>
  <si>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</si>
  <si>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</si>
  <si>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</si>
  <si>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</si>
  <si>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</si>
  <si>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</si>
  <si>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</si>
  <si>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</si>
  <si>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</si>
  <si>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</si>
  <si>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</si>
  <si>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</si>
  <si>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</si>
  <si>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</si>
  <si>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</si>
  <si>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</si>
  <si>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</si>
  <si>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</si>
  <si>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</si>
  <si>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</si>
  <si>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</si>
  <si>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</si>
  <si>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</si>
  <si>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</si>
  <si>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</si>
  <si>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</si>
  <si>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</si>
  <si>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</si>
  <si>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</si>
  <si>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</si>
  <si>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</si>
  <si>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</si>
  <si>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</si>
  <si>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</si>
  <si>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</si>
  <si>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</si>
  <si>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</si>
  <si>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</si>
  <si>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</si>
  <si>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</si>
  <si>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</si>
  <si>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</si>
  <si>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</si>
  <si>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</si>
  <si>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</si>
  <si>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</si>
  <si>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</si>
  <si>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</si>
  <si>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</si>
  <si>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</si>
  <si>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</si>
  <si>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</si>
  <si>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</si>
  <si>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</si>
  <si>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</si>
  <si>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</si>
  <si>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</si>
  <si>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</si>
  <si>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</si>
  <si>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</si>
  <si>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</si>
  <si>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</si>
  <si>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</si>
  <si>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</si>
  <si>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</si>
  <si>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</si>
  <si>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</si>
  <si>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</si>
  <si>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</si>
  <si>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</si>
  <si>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</si>
  <si>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</si>
  <si>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</si>
  <si>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</si>
  <si>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</si>
  <si>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</si>
  <si>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</si>
  <si>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</si>
  <si>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</si>
  <si>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</si>
  <si>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</si>
  <si>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</si>
  <si>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</si>
  <si>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</si>
  <si>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</si>
  <si>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</si>
  <si>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</si>
  <si>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</si>
  <si>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</si>
  <si>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</si>
  <si>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</si>
  <si>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</si>
  <si>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</si>
  <si>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</si>
  <si>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</si>
  <si>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</si>
  <si>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</si>
  <si>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</si>
  <si>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</si>
  <si>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</si>
  <si>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</si>
  <si>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</si>
  <si>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</si>
  <si>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</si>
  <si>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</si>
  <si>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</si>
  <si>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</si>
  <si>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</si>
  <si>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</si>
  <si>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</si>
  <si>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</si>
  <si>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</si>
  <si>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</si>
  <si>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</si>
  <si>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</si>
  <si>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</si>
  <si>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</si>
  <si>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</si>
  <si>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</si>
  <si>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</si>
  <si>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</si>
  <si>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</si>
  <si>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</si>
  <si>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</si>
  <si>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</si>
  <si>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</si>
  <si>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</si>
  <si>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</si>
  <si>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</si>
  <si>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</si>
  <si>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</si>
  <si>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</si>
  <si>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</si>
  <si>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</si>
  <si>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</si>
  <si>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</si>
  <si>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</si>
  <si>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</si>
  <si>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</si>
  <si>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</si>
  <si>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</si>
  <si>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</si>
  <si>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</si>
  <si>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</si>
  <si>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</si>
  <si>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</si>
  <si>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</si>
  <si>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</si>
  <si>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</si>
  <si>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</si>
  <si>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</si>
  <si>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</si>
  <si>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</si>
  <si>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</si>
  <si>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</si>
  <si>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</si>
  <si>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</si>
  <si>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</si>
  <si>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</si>
  <si>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</si>
  <si>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</si>
  <si>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</si>
  <si>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</si>
  <si>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</si>
  <si>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</si>
  <si>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</si>
  <si>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</si>
  <si>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</si>
  <si>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</si>
  <si>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</si>
  <si>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</si>
  <si>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</si>
  <si>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</si>
  <si>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</si>
  <si>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</si>
  <si>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</si>
  <si>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</si>
  <si>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</si>
  <si>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</si>
  <si>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</si>
  <si>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</si>
  <si>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</si>
  <si>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</si>
  <si>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</si>
  <si>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</si>
  <si>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</si>
  <si>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</si>
  <si>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</si>
  <si>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</si>
  <si>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</si>
  <si>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</si>
  <si>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</si>
  <si>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</si>
  <si>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</si>
  <si>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</si>
  <si>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</si>
  <si>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</si>
  <si>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</si>
  <si>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</si>
  <si>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</si>
  <si>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</si>
  <si>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</si>
  <si>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</si>
  <si>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</si>
  <si>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</si>
  <si>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</si>
  <si>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</si>
  <si>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</si>
  <si>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</si>
  <si>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</si>
  <si>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</si>
  <si>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</si>
  <si>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</si>
  <si>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</si>
  <si>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</si>
  <si>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</si>
  <si>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</si>
  <si>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</si>
  <si>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</si>
  <si>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</si>
  <si>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</si>
  <si>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</si>
  <si>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</si>
  <si>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</si>
  <si>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</si>
  <si>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</si>
  <si>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</si>
  <si>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</si>
  <si>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</si>
  <si>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</si>
  <si>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</si>
  <si>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</si>
  <si>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</si>
  <si>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</si>
  <si>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</si>
  <si>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</si>
  <si>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</si>
  <si>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</si>
  <si>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</si>
  <si>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</si>
  <si>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</si>
  <si>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</si>
  <si>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</si>
  <si>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</si>
  <si>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</si>
  <si>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</si>
  <si>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</si>
  <si>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</si>
  <si>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</si>
  <si>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</si>
  <si>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</si>
  <si>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</si>
  <si>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</si>
  <si>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</si>
  <si>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</si>
  <si>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</si>
  <si>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</si>
  <si>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</si>
  <si>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</si>
  <si>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</si>
  <si>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</si>
  <si>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</si>
  <si>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</si>
  <si>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</si>
  <si>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</si>
  <si>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</si>
  <si>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</si>
  <si>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</si>
  <si>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</si>
  <si>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</si>
  <si>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</si>
  <si>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</si>
  <si>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</si>
  <si>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</si>
  <si>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</si>
  <si>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</si>
  <si>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</si>
  <si>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</si>
  <si>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</si>
  <si>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</si>
  <si>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</si>
  <si>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</si>
  <si>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</si>
  <si>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</si>
  <si>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</si>
  <si>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</si>
  <si>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</si>
  <si>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</si>
  <si>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</si>
  <si>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</si>
  <si>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</si>
  <si>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</si>
  <si>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</si>
  <si>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</si>
  <si>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</si>
  <si>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</si>
  <si>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</si>
  <si>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</si>
  <si>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</si>
  <si>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</si>
  <si>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</si>
  <si>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</si>
  <si>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</si>
  <si>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</si>
  <si>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</si>
  <si>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</si>
  <si>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</si>
  <si>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</si>
  <si>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</si>
  <si>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</si>
  <si>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</si>
  <si>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</si>
  <si>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</si>
  <si>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</si>
  <si>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</si>
  <si>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</si>
  <si>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</si>
  <si>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</si>
  <si>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</si>
  <si>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</si>
  <si>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</si>
  <si>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</si>
  <si>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</si>
  <si>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</si>
  <si>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</si>
  <si>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</si>
  <si>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</si>
  <si>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</si>
  <si>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</si>
  <si>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</si>
  <si>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</si>
  <si>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</si>
  <si>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</si>
  <si>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</si>
  <si>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</si>
  <si>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</si>
  <si>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</si>
  <si>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</si>
  <si>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</si>
  <si>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</si>
  <si>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</si>
  <si>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</si>
  <si>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</si>
  <si>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</si>
  <si>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</si>
  <si>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</si>
  <si>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</si>
  <si>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</si>
  <si>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</si>
  <si>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</si>
  <si>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</si>
  <si>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</si>
  <si>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</si>
  <si>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</si>
  <si>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</si>
  <si>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</si>
  <si>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</si>
  <si>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</si>
  <si>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</si>
  <si>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</si>
  <si>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</si>
  <si>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</si>
  <si>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</si>
  <si>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</si>
  <si>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</si>
  <si>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</si>
  <si>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</si>
  <si>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</si>
  <si>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</si>
  <si>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</si>
  <si>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</si>
  <si>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</si>
  <si>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</si>
  <si>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</si>
  <si>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</si>
  <si>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</si>
  <si>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</si>
  <si>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</si>
  <si>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</si>
  <si>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</si>
  <si>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</si>
  <si>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</si>
  <si>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</si>
  <si>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</si>
  <si>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</si>
  <si>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</si>
  <si>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</si>
  <si>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</si>
  <si>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</si>
  <si>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</si>
  <si>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</si>
  <si>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</si>
  <si>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</si>
  <si>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</si>
  <si>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</si>
  <si>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</si>
  <si>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</si>
  <si>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</si>
  <si>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</si>
  <si>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</si>
  <si>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</si>
  <si>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</si>
  <si>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</si>
  <si>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</si>
  <si>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</si>
  <si>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</si>
  <si>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</si>
  <si>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</si>
  <si>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</si>
  <si>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</si>
  <si>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</si>
  <si>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</si>
  <si>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</si>
  <si>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</si>
  <si>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</si>
  <si>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</si>
  <si>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</si>
  <si>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</si>
  <si>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</si>
  <si>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</si>
  <si>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</si>
  <si>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</si>
  <si>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</si>
  <si>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</si>
  <si>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</si>
  <si>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</si>
  <si>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</si>
  <si>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</si>
  <si>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</si>
  <si>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</si>
  <si>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</si>
  <si>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</si>
  <si>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</si>
  <si>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</si>
  <si>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</si>
  <si>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</si>
  <si>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</si>
  <si>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</si>
  <si>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</si>
  <si>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</si>
  <si>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</si>
  <si>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</si>
  <si>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</si>
  <si>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</si>
  <si>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</si>
  <si>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</si>
  <si>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</si>
  <si>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</si>
  <si>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</si>
  <si>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</si>
  <si>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</si>
  <si>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</si>
  <si>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</si>
  <si>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</si>
  <si>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</si>
  <si>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</si>
  <si>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</si>
  <si>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</si>
  <si>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</si>
  <si>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</si>
  <si>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</si>
  <si>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</si>
  <si>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</si>
  <si>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</si>
  <si>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</si>
  <si>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</si>
  <si>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</si>
  <si>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</si>
  <si>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</si>
  <si>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</si>
  <si>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</si>
  <si>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</si>
  <si>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</si>
  <si>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</si>
  <si>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</si>
  <si>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</si>
  <si>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</si>
  <si>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</si>
  <si>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</si>
  <si>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</si>
  <si>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</si>
  <si>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</si>
  <si>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</si>
  <si>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</si>
  <si>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</si>
  <si>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</si>
  <si>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</si>
  <si>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</si>
  <si>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</si>
  <si>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</si>
  <si>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</si>
  <si>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</si>
  <si>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</si>
  <si>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</si>
  <si>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</si>
  <si>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</si>
  <si>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</si>
  <si>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</si>
  <si>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</si>
  <si>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</si>
  <si>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</si>
  <si>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</si>
  <si>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</si>
  <si>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</si>
  <si>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</si>
  <si>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</si>
  <si>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</si>
  <si>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</si>
  <si>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</si>
  <si>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</si>
  <si>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</si>
  <si>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</si>
  <si>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</si>
  <si>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</si>
  <si>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</si>
  <si>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</si>
  <si>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</si>
  <si>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</si>
  <si>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</si>
  <si>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</si>
  <si>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</si>
  <si>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</si>
  <si>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</si>
  <si>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</si>
  <si>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</si>
  <si>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</si>
  <si>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</si>
  <si>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</si>
  <si>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</si>
  <si>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</si>
  <si>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</si>
  <si>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</si>
  <si>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</si>
  <si>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</si>
  <si>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</si>
  <si>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</si>
  <si>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</si>
  <si>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</si>
  <si>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</si>
  <si>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</si>
  <si>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</si>
  <si>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</si>
  <si>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</si>
  <si>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</si>
  <si>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</si>
  <si>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</si>
  <si>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</si>
  <si>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</si>
  <si>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</si>
  <si>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</si>
  <si>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</si>
  <si>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</si>
  <si>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</si>
  <si>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</si>
  <si>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</si>
  <si>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</si>
  <si>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</si>
  <si>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</si>
  <si>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</si>
  <si>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</si>
  <si>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</si>
  <si>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</si>
  <si>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</si>
  <si>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</si>
  <si>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</si>
  <si>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</si>
  <si>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</si>
  <si>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</si>
  <si>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</si>
  <si>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</si>
  <si>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</si>
  <si>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</si>
  <si>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</si>
  <si>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</si>
  <si>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</si>
  <si>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</si>
  <si>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</si>
  <si>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</si>
  <si>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</si>
  <si>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</si>
  <si>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</si>
  <si>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</si>
  <si>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</si>
  <si>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</si>
  <si>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</si>
  <si>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</si>
  <si>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</si>
  <si>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</si>
  <si>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</si>
  <si>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</si>
  <si>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</si>
  <si>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</si>
  <si>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</si>
  <si>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</si>
  <si>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</si>
  <si>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</si>
  <si>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</si>
  <si>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</si>
  <si>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</si>
  <si>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</si>
  <si>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</si>
  <si>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</si>
  <si>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</si>
  <si>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</si>
  <si>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</si>
  <si>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</si>
  <si>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</si>
  <si>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</si>
  <si>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</si>
  <si>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</si>
  <si>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</si>
  <si>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</si>
  <si>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</si>
  <si>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</si>
  <si>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</si>
  <si>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</si>
  <si>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</si>
  <si>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</si>
  <si>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</si>
  <si>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</si>
  <si>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</si>
  <si>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</si>
  <si>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</si>
  <si>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</si>
  <si>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</si>
  <si>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</si>
  <si>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</si>
  <si>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</si>
  <si>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</si>
  <si>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</si>
  <si>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</si>
  <si>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</si>
  <si>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</si>
  <si>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</si>
  <si>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</si>
  <si>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</si>
  <si>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</si>
  <si>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</si>
  <si>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</si>
  <si>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</si>
  <si>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</si>
  <si>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</si>
  <si>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</si>
  <si>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</si>
  <si>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</si>
  <si>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</si>
  <si>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</si>
  <si>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</si>
  <si>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</si>
  <si>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</si>
  <si>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</si>
  <si>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</si>
  <si>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</si>
  <si>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</si>
  <si>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</si>
  <si>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</si>
  <si>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</si>
  <si>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</si>
  <si>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</si>
  <si>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</si>
  <si>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</si>
  <si>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</si>
  <si>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</si>
  <si>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</si>
  <si>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</si>
  <si>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</si>
  <si>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</si>
  <si>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</si>
  <si>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</si>
  <si>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</si>
  <si>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</si>
  <si>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</si>
  <si>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</si>
  <si>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</si>
  <si>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</si>
  <si>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</si>
  <si>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</si>
  <si>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</si>
  <si>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</si>
  <si>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</si>
  <si>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</si>
  <si>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</si>
  <si>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</si>
  <si>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</si>
  <si>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</si>
  <si>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</si>
  <si>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</si>
  <si>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</si>
  <si>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</si>
  <si>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</si>
  <si>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</si>
  <si>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</si>
  <si>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</si>
  <si>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</si>
  <si>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</si>
  <si>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</si>
  <si>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</si>
  <si>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</si>
  <si>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</si>
  <si>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</si>
  <si>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</si>
  <si>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</si>
  <si>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</si>
  <si>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</si>
  <si>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</si>
  <si>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</si>
  <si>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</si>
  <si>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</si>
  <si>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</si>
  <si>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</si>
  <si>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</si>
  <si>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</si>
  <si>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</si>
  <si>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</si>
  <si>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</si>
  <si>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</si>
  <si>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</si>
  <si>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</si>
  <si>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</si>
  <si>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</si>
  <si>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</si>
  <si>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</si>
  <si>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</si>
  <si>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</si>
  <si>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</si>
  <si>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</si>
  <si>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</si>
  <si>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</si>
  <si>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</si>
  <si>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</si>
  <si>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</si>
  <si>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</si>
  <si>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</si>
  <si>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</si>
  <si>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</si>
  <si>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</si>
  <si>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</si>
  <si>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</si>
  <si>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</si>
  <si>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</si>
  <si>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</si>
  <si>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</si>
  <si>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</si>
  <si>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</si>
  <si>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</si>
  <si>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</si>
  <si>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</si>
  <si>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</si>
  <si>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</si>
  <si>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</si>
  <si>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</si>
  <si>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</si>
  <si>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</si>
  <si>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</si>
  <si>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</si>
  <si>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</si>
  <si>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</si>
  <si>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</si>
  <si>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</si>
  <si>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</si>
  <si>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</si>
  <si>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</si>
  <si>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</si>
  <si>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</si>
  <si>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</si>
  <si>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</si>
  <si>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</si>
  <si>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</si>
  <si>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</si>
  <si>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</si>
  <si>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</si>
  <si>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</si>
  <si>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</si>
  <si>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</si>
  <si>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</si>
  <si>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</si>
  <si>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</si>
  <si>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</si>
  <si>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</si>
  <si>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</si>
  <si>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</si>
  <si>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</si>
  <si>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</si>
  <si>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</si>
  <si>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</si>
  <si>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</si>
  <si>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</si>
  <si>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</si>
  <si>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</si>
  <si>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</si>
  <si>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</si>
  <si>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</si>
  <si>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</si>
  <si>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</si>
  <si>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</si>
  <si>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</si>
  <si>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</si>
  <si>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</si>
  <si>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</si>
  <si>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</si>
  <si>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</si>
  <si>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</si>
  <si>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</si>
  <si>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</si>
  <si>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</si>
  <si>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</si>
  <si>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</si>
  <si>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</si>
  <si>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</si>
  <si>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</si>
  <si>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</si>
  <si>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</si>
  <si>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</si>
  <si>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</si>
  <si>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</si>
  <si>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</si>
  <si>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</si>
  <si>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</si>
  <si>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</si>
  <si>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</si>
  <si>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</si>
  <si>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</si>
  <si>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</si>
  <si>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</si>
  <si>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</si>
  <si>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</si>
  <si>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</si>
  <si>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</si>
  <si>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</si>
  <si>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</si>
  <si>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</si>
  <si>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</si>
  <si>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</si>
  <si>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</si>
  <si>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</si>
  <si>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</si>
  <si>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</si>
  <si>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</si>
  <si>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</si>
  <si>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</si>
  <si>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</si>
  <si>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</si>
  <si>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</si>
  <si>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</si>
  <si>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</si>
  <si>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</si>
  <si>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</si>
  <si>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</si>
  <si>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</si>
  <si>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</si>
  <si>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</si>
  <si>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</si>
  <si>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</si>
  <si>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</si>
  <si>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</si>
  <si>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</si>
  <si>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</si>
  <si>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</si>
  <si>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</si>
  <si>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</si>
  <si>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</si>
  <si>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</si>
  <si>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</si>
  <si>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</si>
  <si>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</si>
  <si>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</si>
  <si>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</si>
  <si>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</si>
  <si>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</si>
  <si>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</si>
  <si>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</si>
  <si>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</si>
  <si>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</si>
  <si>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</si>
  <si>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</si>
  <si>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</si>
  <si>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</si>
  <si>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</si>
  <si>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</si>
  <si>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</si>
  <si>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</si>
  <si>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</si>
  <si>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</si>
  <si>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</si>
  <si>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</si>
  <si>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</si>
  <si>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</si>
  <si>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</si>
  <si>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</si>
  <si>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</si>
  <si>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</si>
  <si>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</si>
  <si>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</si>
  <si>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</si>
  <si>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</si>
  <si>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</si>
  <si>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</si>
  <si>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</si>
  <si>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</si>
  <si>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</si>
  <si>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</si>
  <si>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</si>
  <si>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</si>
  <si>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</si>
  <si>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</si>
  <si>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</si>
  <si>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</si>
  <si>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</si>
  <si>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</si>
  <si>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</si>
  <si>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</si>
  <si>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</si>
  <si>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</si>
  <si>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</si>
  <si>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</si>
  <si>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</si>
  <si>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</si>
  <si>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</si>
  <si>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</si>
  <si>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</si>
  <si>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</si>
  <si>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</si>
  <si>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</si>
  <si>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</si>
  <si>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</si>
  <si>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</si>
  <si>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</si>
  <si>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</si>
  <si>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</si>
  <si>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</si>
  <si>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</si>
  <si>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</si>
  <si>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</si>
  <si>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</si>
  <si>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</si>
  <si>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</si>
  <si>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</si>
  <si>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</si>
  <si>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</si>
  <si>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</si>
  <si>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</si>
  <si>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</si>
  <si>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</si>
  <si>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</si>
  <si>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</si>
  <si>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</si>
  <si>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</si>
  <si>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</si>
  <si>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</si>
  <si>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</si>
  <si>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</si>
  <si>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</si>
  <si>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</si>
  <si>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</si>
  <si>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</si>
  <si>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</si>
  <si>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</si>
  <si>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</si>
  <si>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</si>
  <si>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</si>
  <si>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</si>
  <si>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</si>
  <si>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</si>
  <si>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</si>
  <si>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</si>
  <si>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</si>
  <si>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</si>
  <si>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</si>
  <si>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</si>
  <si>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</si>
  <si>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</si>
  <si>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</si>
  <si>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</si>
  <si>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</si>
  <si>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</si>
  <si>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</si>
  <si>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</si>
  <si>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</si>
  <si>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</si>
  <si>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</si>
  <si>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</si>
  <si>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</si>
  <si>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</si>
  <si>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</si>
  <si>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</si>
  <si>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</si>
  <si>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</si>
  <si>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</si>
  <si>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</si>
  <si>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</si>
  <si>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</si>
  <si>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</si>
  <si>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</si>
  <si>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</si>
  <si>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</si>
  <si>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</si>
  <si>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</si>
  <si>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</si>
  <si>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</si>
  <si>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</si>
  <si>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</si>
  <si>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</si>
  <si>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</si>
  <si>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</si>
  <si>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</si>
  <si>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</si>
  <si>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</si>
  <si>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</si>
  <si>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</si>
  <si>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</si>
  <si>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</si>
  <si>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</si>
  <si>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</si>
  <si>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</si>
  <si>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</si>
  <si>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</si>
  <si>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</si>
  <si>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</si>
  <si>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</si>
  <si>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</si>
  <si>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</si>
  <si>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</si>
  <si>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</si>
  <si>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</si>
  <si>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</si>
  <si>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</si>
  <si>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</si>
  <si>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</si>
  <si>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</si>
  <si>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</si>
  <si>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</si>
  <si>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</si>
  <si>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</si>
  <si>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</si>
  <si>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</si>
  <si>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</si>
  <si>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</si>
  <si>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</si>
  <si>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</si>
  <si>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</si>
  <si>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</si>
  <si>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</si>
  <si>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</si>
  <si>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</si>
  <si>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</si>
  <si>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</si>
  <si>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</si>
  <si>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</si>
  <si>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</si>
  <si>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</si>
  <si>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</si>
  <si>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</si>
  <si>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</si>
  <si>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</si>
  <si>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</si>
  <si>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</si>
  <si>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</si>
  <si>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</si>
  <si>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</si>
  <si>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</si>
  <si>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</si>
  <si>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</si>
  <si>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</si>
  <si>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</si>
  <si>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</si>
  <si>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</si>
  <si>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</si>
  <si>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</si>
  <si>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</si>
  <si>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</si>
  <si>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</si>
  <si>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</si>
  <si>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</si>
  <si>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</si>
  <si>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</si>
  <si>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</si>
  <si>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</si>
  <si>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</si>
  <si>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</si>
  <si>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</si>
  <si>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</si>
  <si>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</si>
  <si>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</si>
  <si>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</si>
  <si>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</si>
  <si>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</si>
  <si>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</si>
  <si>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</si>
  <si>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</si>
  <si>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</si>
  <si>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</si>
  <si>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</si>
  <si>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</si>
  <si>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</si>
  <si>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</si>
  <si>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</si>
  <si>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</si>
  <si>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</si>
  <si>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</si>
  <si>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</si>
  <si>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</si>
  <si>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</si>
  <si>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</si>
  <si>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</si>
  <si>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</si>
  <si>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</si>
  <si>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</si>
  <si>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</si>
  <si>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</si>
  <si>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</si>
  <si>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</si>
  <si>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</si>
  <si>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</si>
  <si>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</si>
  <si>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</si>
  <si>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</si>
  <si>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</si>
  <si>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</si>
  <si>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</si>
  <si>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</si>
  <si>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</si>
  <si>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</si>
  <si>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</si>
  <si>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</si>
  <si>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</si>
  <si>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</si>
  <si>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</si>
  <si>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</si>
  <si>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</si>
  <si>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</si>
  <si>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</si>
  <si>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</si>
  <si>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</si>
  <si>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</si>
  <si>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</si>
  <si>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</si>
  <si>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</si>
  <si>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</si>
  <si>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</si>
  <si>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</si>
  <si>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</si>
  <si>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</si>
  <si>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</si>
  <si>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</si>
  <si>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</si>
  <si>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</si>
  <si>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</si>
  <si>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</si>
  <si>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</si>
  <si>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</si>
  <si>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</si>
  <si>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</si>
  <si>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</si>
  <si>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</si>
  <si>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</si>
  <si>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</si>
  <si>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</si>
  <si>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</si>
  <si>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</si>
  <si>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</si>
  <si>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</si>
  <si>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</si>
  <si>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</si>
  <si>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</si>
  <si>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</si>
  <si>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</si>
  <si>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</si>
  <si>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</si>
  <si>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</si>
  <si>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</si>
  <si>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</si>
  <si>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</si>
  <si>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</si>
  <si>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</si>
  <si>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</si>
  <si>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</si>
  <si>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</si>
  <si>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</si>
  <si>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</si>
  <si>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</si>
  <si>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</si>
  <si>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</si>
  <si>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</si>
  <si>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</si>
  <si>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</si>
  <si>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</si>
  <si>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</si>
  <si>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</si>
  <si>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</si>
  <si>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</si>
  <si>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</si>
  <si>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</si>
  <si>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</si>
  <si>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</si>
  <si>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</si>
  <si>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</si>
  <si>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</si>
  <si>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</si>
  <si>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</si>
  <si>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</si>
  <si>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</si>
  <si>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</si>
  <si>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</si>
  <si>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</si>
  <si>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</si>
  <si>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</si>
  <si>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</si>
  <si>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</si>
  <si>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</si>
  <si>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</si>
  <si>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</si>
  <si>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</si>
  <si>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</si>
  <si>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</si>
  <si>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</si>
  <si>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</si>
  <si>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</si>
  <si>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</si>
  <si>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</si>
  <si>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</si>
  <si>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</si>
  <si>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</si>
  <si>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</si>
  <si>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</si>
  <si>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</si>
  <si>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</si>
  <si>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</si>
  <si>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</si>
  <si>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</si>
  <si>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</si>
  <si>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</si>
  <si>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</si>
  <si>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</si>
  <si>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</si>
  <si>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</si>
  <si>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</si>
  <si>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</si>
  <si>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</si>
  <si>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</si>
  <si>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</si>
  <si>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</si>
  <si>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</si>
  <si>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</si>
  <si>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</si>
  <si>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</si>
  <si>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</si>
  <si>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</si>
  <si>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</si>
  <si>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</si>
  <si>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</si>
  <si>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</si>
  <si>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</si>
  <si>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</si>
  <si>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</si>
  <si>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</si>
  <si>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</si>
  <si>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</si>
  <si>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</si>
  <si>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</si>
  <si>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</si>
  <si>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</si>
  <si>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</si>
  <si>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</si>
  <si>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</si>
  <si>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</si>
  <si>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</si>
  <si>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</si>
  <si>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</si>
  <si>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</si>
  <si>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</si>
  <si>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</si>
  <si>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</si>
  <si>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</si>
  <si>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</si>
  <si>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</si>
  <si>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</si>
  <si>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</si>
  <si>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</si>
  <si>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</si>
  <si>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</si>
  <si>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</si>
  <si>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</si>
  <si>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</si>
  <si>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</si>
  <si>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</si>
  <si>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</si>
  <si>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</si>
  <si>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</si>
  <si>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</si>
  <si>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</si>
  <si>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</si>
  <si>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</si>
  <si>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</si>
  <si>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</si>
  <si>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</si>
  <si>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</si>
  <si>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</si>
  <si>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</si>
  <si>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</si>
  <si>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</si>
  <si>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</si>
  <si>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</si>
  <si>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</si>
  <si>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</si>
  <si>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</si>
  <si>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</si>
  <si>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</si>
  <si>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</si>
  <si>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</si>
  <si>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</si>
  <si>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</si>
  <si>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</si>
  <si>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</si>
  <si>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</si>
  <si>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</si>
  <si>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</si>
  <si>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</si>
  <si>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</si>
  <si>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</si>
  <si>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</si>
  <si>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</si>
  <si>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</si>
  <si>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</si>
  <si>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</si>
  <si>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</si>
  <si>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</si>
  <si>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</si>
  <si>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</si>
  <si>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</si>
  <si>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</si>
  <si>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</si>
  <si>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</si>
  <si>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</si>
  <si>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</si>
  <si>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</si>
  <si>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</si>
  <si>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</si>
  <si>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</si>
  <si>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</si>
  <si>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</si>
  <si>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</si>
  <si>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</si>
  <si>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</si>
  <si>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</si>
  <si>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</si>
  <si>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</si>
  <si>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</si>
  <si>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</si>
  <si>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</si>
  <si>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</si>
  <si>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</si>
  <si>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</si>
  <si>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</si>
  <si>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</si>
  <si>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</si>
  <si>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</si>
  <si>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</si>
  <si>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</si>
  <si>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</si>
  <si>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</si>
  <si>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</si>
  <si>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</si>
  <si>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</si>
  <si>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</si>
  <si>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</si>
  <si>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</si>
  <si>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</si>
  <si>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</si>
  <si>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</si>
  <si>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</si>
  <si>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</si>
  <si>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</si>
  <si>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</si>
  <si>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</si>
  <si>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</si>
  <si>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</si>
  <si>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</si>
  <si>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</si>
  <si>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</si>
  <si>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</si>
  <si>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</si>
  <si>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</si>
  <si>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</si>
  <si>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</si>
  <si>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</si>
  <si>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</si>
  <si>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</si>
  <si>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</si>
  <si>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</si>
  <si>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</si>
  <si>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</si>
  <si>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</si>
  <si>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</si>
  <si>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</si>
  <si>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</si>
  <si>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</si>
  <si>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</si>
  <si>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</si>
  <si>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</si>
  <si>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</si>
  <si>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</si>
  <si>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</si>
  <si>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</si>
  <si>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</si>
  <si>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</si>
  <si>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</si>
  <si>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</si>
  <si>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</si>
  <si>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</si>
  <si>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</si>
  <si>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</si>
  <si>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</si>
  <si>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</si>
  <si>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</si>
  <si>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</si>
  <si>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</si>
  <si>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</si>
  <si>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</si>
  <si>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</si>
  <si>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</si>
  <si>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</si>
  <si>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</si>
  <si>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</si>
  <si>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</si>
  <si>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</si>
  <si>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</si>
  <si>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</si>
  <si>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</si>
  <si>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</si>
  <si>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</si>
  <si>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</si>
  <si>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</si>
  <si>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</si>
  <si>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</si>
  <si>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</si>
  <si>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</si>
  <si>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</si>
  <si>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</si>
  <si>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</si>
  <si>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</si>
  <si>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</si>
  <si>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</si>
  <si>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</si>
  <si>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</si>
  <si>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</si>
  <si>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</si>
  <si>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</si>
  <si>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</si>
  <si>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</si>
  <si>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</si>
  <si>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</si>
  <si>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</si>
  <si>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</si>
  <si>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</si>
  <si>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</si>
  <si>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</si>
  <si>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</si>
  <si>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</si>
  <si>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</si>
  <si>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</si>
  <si>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</si>
  <si>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</si>
  <si>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</si>
  <si>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</si>
  <si>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</si>
  <si>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</si>
  <si>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</si>
  <si>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</si>
  <si>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</si>
  <si>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</si>
  <si>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</si>
  <si>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</si>
  <si>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</si>
  <si>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</si>
  <si>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</si>
  <si>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</si>
  <si>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</si>
  <si>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</si>
  <si>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</si>
  <si>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</si>
  <si>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</si>
  <si>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</si>
  <si>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</si>
  <si>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</si>
  <si>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</si>
  <si>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</si>
  <si>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</si>
  <si>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</si>
  <si>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</si>
  <si>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</si>
  <si>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</si>
  <si>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</si>
  <si>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</si>
  <si>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</si>
  <si>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</si>
  <si>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</si>
  <si>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</si>
  <si>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</si>
  <si>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</si>
  <si>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</si>
  <si>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</si>
  <si>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</si>
  <si>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</si>
  <si>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</si>
  <si>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</si>
  <si>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</si>
  <si>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</si>
  <si>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</si>
  <si>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</si>
  <si>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</si>
  <si>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</si>
  <si>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</si>
  <si>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</si>
  <si>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</si>
  <si>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</si>
  <si>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</si>
  <si>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</si>
  <si>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</si>
  <si>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</si>
  <si>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</si>
  <si>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</si>
  <si>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</si>
  <si>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</si>
  <si>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</si>
  <si>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</si>
  <si>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</si>
  <si>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</si>
  <si>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</si>
  <si>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</si>
  <si>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</si>
  <si>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</si>
  <si>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</si>
  <si>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</si>
  <si>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</si>
  <si>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</si>
  <si>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</si>
  <si>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</si>
  <si>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</si>
  <si>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</si>
  <si>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</si>
  <si>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</si>
  <si>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</si>
  <si>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</si>
  <si>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</si>
  <si>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</si>
  <si>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</si>
  <si>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</si>
  <si>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</si>
  <si>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</si>
  <si>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</si>
  <si>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</si>
  <si>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</si>
  <si>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</si>
  <si>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</si>
  <si>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</si>
  <si>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</si>
  <si>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</si>
  <si>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</si>
  <si>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</si>
  <si>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</si>
  <si>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</si>
  <si>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</si>
  <si>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</si>
  <si>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</si>
  <si>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</si>
  <si>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</si>
  <si>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</si>
  <si>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</si>
  <si>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</si>
  <si>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</si>
  <si>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</si>
  <si>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</si>
  <si>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</si>
  <si>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</si>
  <si>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</si>
  <si>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</si>
  <si>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</si>
  <si>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</si>
  <si>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</si>
  <si>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</si>
  <si>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</si>
  <si>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</si>
  <si>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</si>
  <si>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</si>
  <si>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</si>
  <si>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</si>
  <si>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</si>
  <si>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</si>
  <si>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</si>
  <si>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</si>
  <si>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</si>
  <si>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</si>
  <si>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</si>
  <si>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</si>
  <si>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</si>
  <si>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</si>
  <si>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</si>
  <si>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</si>
  <si>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</si>
  <si>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</si>
  <si>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</si>
  <si>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</si>
  <si>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</si>
  <si>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</si>
  <si>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</si>
  <si>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</si>
  <si>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</si>
  <si>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</si>
  <si>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</si>
  <si>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</si>
  <si>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</si>
  <si>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</si>
  <si>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</si>
  <si>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</si>
  <si>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</si>
  <si>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</si>
  <si>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</si>
  <si>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</si>
  <si>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</si>
  <si>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</si>
  <si>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</si>
  <si>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</si>
  <si>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</si>
  <si>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</si>
  <si>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</si>
  <si>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</si>
  <si>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</si>
  <si>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</si>
  <si>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</si>
  <si>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</si>
  <si>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</si>
  <si>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</si>
  <si>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</si>
  <si>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</si>
  <si>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</si>
  <si>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</si>
  <si>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</si>
  <si>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</si>
  <si>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</si>
  <si>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</si>
  <si>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</si>
  <si>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</si>
  <si>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</si>
  <si>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</si>
  <si>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</si>
  <si>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</si>
  <si>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</si>
  <si>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</si>
  <si>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</si>
  <si>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</si>
  <si>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</si>
  <si>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</si>
  <si>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</si>
  <si>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</si>
  <si>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</si>
  <si>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</si>
  <si>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</si>
  <si>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</si>
  <si>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</si>
  <si>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</si>
  <si>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</si>
  <si>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</si>
  <si>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</si>
  <si>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</si>
  <si>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</si>
  <si>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</si>
  <si>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</si>
  <si>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</si>
  <si>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</si>
  <si>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</si>
  <si>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</si>
  <si>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</si>
  <si>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</si>
  <si>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</si>
  <si>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</si>
  <si>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</si>
  <si>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</si>
  <si>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</si>
  <si>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</si>
  <si>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</si>
  <si>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</si>
  <si>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</si>
  <si>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</si>
  <si>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</si>
  <si>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</si>
  <si>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</si>
  <si>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</si>
  <si>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</si>
  <si>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</si>
  <si>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</si>
  <si>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</si>
  <si>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</si>
  <si>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</si>
  <si>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</si>
  <si>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</si>
  <si>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</si>
  <si>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</si>
  <si>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</si>
  <si>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</si>
  <si>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</si>
  <si>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</si>
  <si>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</si>
  <si>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</si>
  <si>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</si>
  <si>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</si>
  <si>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</si>
  <si>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</si>
  <si>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</si>
  <si>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</si>
  <si>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</si>
  <si>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</si>
  <si>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</si>
  <si>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</si>
  <si>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</si>
  <si>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</si>
  <si>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</si>
  <si>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</si>
  <si>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</si>
  <si>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</si>
  <si>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</si>
  <si>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</si>
  <si>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</si>
  <si>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</si>
  <si>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</si>
  <si>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</si>
  <si>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</si>
  <si>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</si>
  <si>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</si>
  <si>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</si>
  <si>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</si>
  <si>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</si>
  <si>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</si>
  <si>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</si>
  <si>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</si>
  <si>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</si>
  <si>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</si>
  <si>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</si>
  <si>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</si>
  <si>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</si>
  <si>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</si>
  <si>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</si>
  <si>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</si>
  <si>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</si>
  <si>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</si>
  <si>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</si>
  <si>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</si>
  <si>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</si>
  <si>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</si>
  <si>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</si>
  <si>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</si>
  <si>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</si>
  <si>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</si>
  <si>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</si>
  <si>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</si>
  <si>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</si>
  <si>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</si>
  <si>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</si>
  <si>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</si>
  <si>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</si>
  <si>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</si>
  <si>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</si>
  <si>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</si>
  <si>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</si>
  <si>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</si>
  <si>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</si>
  <si>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</si>
  <si>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</si>
  <si>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</si>
  <si>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</si>
  <si>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</si>
  <si>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</si>
  <si>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</si>
  <si>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</si>
  <si>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</si>
  <si>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</si>
  <si>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</si>
  <si>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</si>
  <si>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</si>
  <si>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</si>
  <si>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</si>
  <si>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</si>
  <si>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</si>
  <si>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</si>
  <si>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</si>
  <si>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</si>
  <si>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</si>
  <si>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</si>
  <si>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</si>
  <si>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</si>
  <si>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</si>
  <si>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</si>
  <si>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</si>
  <si>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</si>
  <si>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</si>
  <si>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</si>
  <si>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</si>
  <si>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</si>
  <si>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</si>
  <si>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</si>
  <si>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</si>
  <si>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</si>
  <si>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</si>
  <si>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</si>
  <si>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</si>
  <si>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</si>
  <si>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</si>
  <si>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</si>
  <si>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</si>
  <si>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</si>
  <si>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</si>
  <si>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</si>
  <si>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</si>
  <si>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</si>
  <si>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</si>
  <si>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</si>
  <si>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</si>
  <si>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</si>
  <si>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</si>
  <si>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</si>
  <si>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</si>
  <si>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</si>
  <si>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</si>
  <si>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</si>
  <si>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</si>
  <si>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</si>
  <si>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</si>
  <si>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</si>
  <si>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</si>
  <si>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</si>
  <si>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</si>
  <si>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</si>
  <si>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</si>
  <si>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</si>
  <si>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</si>
  <si>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</si>
  <si>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</si>
  <si>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</si>
  <si>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</si>
  <si>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</si>
  <si>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</si>
  <si>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</si>
  <si>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</si>
  <si>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</si>
  <si>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</si>
  <si>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</si>
  <si>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</si>
  <si>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</si>
  <si>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</si>
  <si>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</si>
  <si>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</si>
  <si>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</si>
  <si>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</si>
  <si>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</si>
  <si>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</si>
  <si>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</si>
  <si>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</si>
  <si>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</si>
  <si>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</si>
  <si>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</si>
  <si>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</si>
  <si>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</si>
  <si>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</si>
  <si>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</si>
  <si>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</si>
  <si>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</si>
  <si>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</si>
  <si>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</si>
  <si>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</si>
  <si>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</si>
  <si>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</si>
  <si>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</si>
  <si>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</si>
  <si>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</si>
  <si>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</si>
  <si>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</si>
  <si>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</si>
  <si>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</si>
  <si>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</si>
  <si>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</si>
  <si>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</si>
  <si>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</si>
  <si>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</si>
  <si>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</si>
  <si>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</si>
  <si>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</si>
  <si>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</si>
  <si>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</si>
  <si>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</si>
  <si>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</si>
  <si>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</si>
  <si>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</si>
  <si>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</si>
  <si>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</si>
  <si>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</si>
  <si>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</si>
  <si>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</si>
  <si>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</si>
  <si>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</si>
  <si>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</si>
  <si>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</si>
  <si>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</si>
  <si>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</si>
  <si>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</si>
  <si>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</si>
  <si>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</si>
  <si>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</si>
  <si>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</si>
  <si>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</si>
  <si>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</si>
  <si>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</si>
  <si>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</si>
  <si>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</si>
  <si>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</si>
  <si>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</si>
  <si>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</si>
  <si>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</si>
  <si>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</si>
  <si>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</si>
  <si>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</si>
  <si>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</si>
  <si>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</si>
  <si>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</si>
  <si>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</si>
  <si>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</si>
  <si>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</si>
  <si>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</si>
  <si>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</si>
  <si>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</si>
  <si>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</si>
  <si>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</si>
  <si>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</si>
  <si>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</si>
  <si>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</si>
  <si>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</si>
  <si>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</si>
  <si>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</si>
  <si>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</si>
  <si>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</si>
  <si>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</si>
  <si>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</si>
  <si>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</si>
  <si>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</si>
  <si>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</si>
  <si>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</si>
  <si>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</si>
  <si>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</si>
  <si>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</si>
  <si>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</si>
  <si>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</si>
  <si>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</si>
  <si>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</si>
  <si>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</si>
  <si>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</si>
  <si>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</si>
  <si>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</si>
  <si>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</si>
  <si>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</si>
  <si>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</si>
  <si>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</si>
  <si>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</si>
  <si>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</si>
  <si>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</si>
  <si>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</si>
  <si>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</si>
  <si>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</si>
  <si>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</si>
  <si>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</si>
  <si>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</si>
  <si>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</si>
  <si>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</si>
  <si>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</si>
  <si>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</si>
  <si>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</si>
  <si>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</si>
  <si>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</si>
  <si>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</si>
  <si>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</si>
  <si>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</si>
  <si>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</si>
  <si>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</si>
  <si>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</si>
  <si>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</si>
  <si>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</si>
  <si>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</si>
  <si>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</si>
  <si>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</si>
  <si>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</si>
  <si>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</si>
  <si>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</si>
  <si>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</si>
  <si>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</si>
  <si>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</si>
  <si>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</si>
  <si>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</si>
  <si>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</si>
  <si>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</si>
  <si>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</si>
  <si>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</si>
  <si>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</si>
  <si>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</si>
  <si>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</si>
  <si>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</si>
  <si>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</si>
  <si>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</si>
  <si>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</si>
  <si>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</si>
  <si>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</si>
  <si>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</si>
  <si>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</si>
  <si>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</si>
  <si>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</si>
  <si>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</si>
  <si>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</si>
  <si>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</si>
  <si>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</si>
  <si>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</si>
  <si>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</si>
  <si>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</si>
  <si>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</si>
  <si>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</si>
  <si>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</si>
  <si>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</si>
  <si>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</si>
  <si>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</si>
  <si>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</si>
  <si>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</si>
  <si>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</si>
  <si>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</si>
  <si>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</si>
  <si>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</si>
  <si>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</si>
  <si>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</si>
  <si>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</si>
  <si>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</si>
  <si>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</si>
  <si>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</si>
  <si>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</si>
  <si>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</si>
  <si>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</si>
  <si>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</si>
  <si>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</si>
  <si>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</si>
  <si>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</si>
  <si>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</si>
  <si>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</si>
  <si>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</si>
  <si>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</si>
  <si>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</si>
  <si>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</si>
  <si>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</si>
  <si>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</si>
  <si>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</si>
  <si>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</si>
  <si>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</si>
  <si>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</si>
  <si>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</si>
  <si>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</si>
  <si>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</si>
  <si>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</si>
  <si>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</si>
  <si>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</si>
  <si>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</si>
  <si>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</si>
  <si>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</si>
  <si>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</si>
  <si>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</si>
  <si>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</si>
  <si>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</si>
  <si>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</si>
  <si>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</si>
  <si>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</si>
  <si>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</si>
  <si>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</si>
  <si>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</si>
  <si>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</si>
  <si>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</si>
  <si>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</si>
  <si>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</si>
  <si>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</si>
  <si>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</si>
  <si>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</si>
  <si>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</si>
  <si>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</si>
  <si>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</si>
  <si>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</si>
  <si>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</si>
  <si>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</si>
  <si>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</si>
  <si>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</si>
  <si>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</si>
  <si>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</si>
  <si>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</si>
  <si>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</si>
  <si>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</si>
  <si>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</si>
  <si>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</si>
  <si>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</si>
  <si>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</si>
  <si>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</si>
  <si>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</si>
  <si>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</si>
  <si>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</si>
  <si>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</si>
  <si>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</si>
  <si>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</si>
  <si>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</si>
  <si>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</si>
  <si>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</si>
  <si>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</si>
  <si>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</si>
  <si>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</si>
  <si>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</si>
  <si>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</si>
  <si>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</si>
  <si>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</si>
  <si>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</si>
  <si>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</si>
  <si>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</si>
  <si>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</si>
  <si>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</si>
  <si>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</si>
  <si>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</si>
  <si>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</si>
  <si>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</si>
  <si>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</si>
  <si>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</si>
  <si>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</si>
  <si>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</si>
  <si>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</si>
  <si>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</si>
  <si>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</si>
  <si>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</si>
  <si>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</si>
  <si>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</si>
  <si>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</si>
  <si>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</si>
  <si>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</si>
  <si>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</si>
  <si>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</si>
  <si>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</si>
  <si>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</si>
  <si>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</si>
  <si>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</si>
  <si>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</si>
  <si>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</si>
  <si>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</si>
  <si>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</si>
  <si>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</si>
  <si>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</si>
  <si>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</si>
  <si>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</si>
  <si>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</si>
  <si>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</si>
  <si>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</si>
  <si>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</si>
  <si>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</si>
  <si>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</si>
  <si>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</si>
  <si>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</si>
  <si>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</si>
  <si>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</si>
  <si>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</si>
  <si>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</si>
  <si>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</si>
  <si>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</si>
  <si>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</si>
  <si>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</si>
  <si>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</si>
  <si>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</si>
  <si>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</si>
  <si>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</si>
  <si>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</si>
  <si>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</si>
  <si>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</si>
  <si>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</si>
  <si>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</si>
  <si>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</si>
  <si>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</si>
  <si>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</si>
  <si>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</si>
  <si>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</si>
  <si>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</si>
  <si>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</si>
  <si>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</si>
  <si>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</si>
  <si>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</si>
  <si>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</si>
  <si>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</si>
  <si>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</si>
  <si>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</si>
  <si>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</si>
  <si>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</si>
  <si>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</si>
  <si>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</si>
  <si>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</si>
  <si>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</si>
  <si>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</si>
  <si>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</si>
  <si>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</si>
  <si>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</si>
  <si>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</si>
  <si>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</si>
  <si>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</si>
  <si>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</si>
  <si>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</si>
  <si>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</si>
  <si>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</si>
  <si>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</si>
  <si>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</si>
  <si>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</si>
  <si>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</si>
  <si>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</si>
  <si>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</si>
  <si>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</si>
  <si>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</si>
  <si>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</si>
  <si>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</si>
  <si>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</si>
  <si>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</si>
  <si>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</si>
  <si>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</si>
  <si>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</si>
  <si>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</si>
  <si>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</si>
  <si>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</si>
  <si>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</si>
  <si>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</si>
  <si>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</si>
  <si>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</si>
  <si>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</si>
  <si>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</si>
  <si>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</si>
  <si>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</si>
  <si>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</si>
  <si>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</si>
  <si>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</si>
  <si>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</si>
  <si>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</si>
  <si>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</si>
  <si>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</si>
  <si>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</si>
  <si>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</si>
  <si>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</si>
  <si>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</si>
  <si>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</si>
  <si>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</si>
  <si>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</si>
  <si>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</si>
  <si>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</si>
  <si>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</si>
  <si>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</si>
  <si>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</si>
  <si>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</si>
  <si>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</si>
  <si>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</si>
  <si>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</si>
  <si>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</si>
  <si>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</si>
  <si>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</si>
  <si>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</si>
  <si>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</si>
  <si>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</si>
  <si>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</si>
  <si>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</si>
  <si>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</si>
  <si>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</si>
  <si>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</si>
  <si>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</si>
  <si>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</si>
  <si>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</si>
  <si>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</si>
  <si>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</si>
  <si>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</si>
  <si>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</si>
  <si>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</si>
  <si>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</si>
  <si>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</si>
  <si>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</si>
  <si>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</si>
  <si>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</si>
  <si>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</si>
  <si>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</si>
  <si>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</si>
  <si>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</si>
  <si>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</si>
  <si>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</si>
  <si>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</si>
  <si>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</si>
  <si>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</si>
  <si>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</si>
  <si>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</si>
  <si>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</si>
  <si>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</si>
  <si>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</si>
  <si>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</si>
  <si>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</si>
  <si>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</si>
  <si>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</si>
  <si>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</si>
  <si>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</si>
  <si>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</si>
  <si>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</si>
  <si>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</si>
  <si>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</si>
  <si>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</si>
  <si>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</si>
  <si>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</si>
  <si>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</si>
  <si>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</si>
  <si>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</si>
  <si>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</si>
  <si>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</si>
  <si>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</si>
  <si>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</si>
  <si>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</si>
  <si>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</si>
  <si>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</si>
  <si>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</si>
  <si>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</si>
  <si>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</si>
  <si>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</si>
  <si>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</si>
  <si>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</si>
  <si>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</si>
  <si>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</si>
  <si>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</si>
  <si>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</si>
  <si>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</si>
  <si>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</si>
  <si>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</si>
  <si>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</si>
  <si>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</si>
  <si>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</si>
  <si>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</si>
  <si>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</si>
  <si>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</si>
  <si>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</si>
  <si>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</si>
  <si>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</si>
  <si>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</si>
  <si>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</si>
  <si>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</si>
  <si>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</si>
  <si>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</si>
  <si>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</si>
  <si>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</si>
  <si>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</si>
  <si>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</si>
  <si>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</si>
  <si>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</si>
  <si>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</si>
  <si>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</si>
  <si>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</si>
  <si>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</si>
  <si>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</si>
  <si>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</si>
  <si>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</si>
  <si>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</si>
  <si>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</si>
  <si>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</si>
  <si>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</si>
  <si>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</si>
  <si>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</si>
  <si>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</si>
  <si>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</si>
  <si>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</si>
  <si>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</si>
  <si>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</si>
  <si>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</si>
  <si>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</si>
  <si>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</si>
  <si>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</si>
  <si>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</si>
  <si>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</si>
  <si>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</si>
  <si>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</si>
  <si>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</si>
  <si>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</si>
  <si>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</si>
  <si>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</si>
  <si>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</si>
  <si>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</si>
  <si>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</si>
  <si>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</si>
  <si>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</si>
  <si>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</si>
  <si>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</si>
  <si>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</si>
  <si>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</si>
  <si>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</si>
  <si>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</si>
  <si>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</si>
  <si>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</si>
  <si>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</si>
  <si>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</si>
  <si>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</si>
  <si>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</si>
  <si>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</si>
  <si>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</si>
  <si>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</si>
  <si>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</si>
  <si>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</si>
  <si>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</si>
  <si>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</si>
  <si>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</si>
  <si>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</si>
  <si>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</si>
  <si>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</si>
  <si>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</si>
  <si>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</si>
  <si>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</si>
  <si>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</si>
  <si>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</si>
  <si>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</si>
  <si>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</si>
  <si>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</si>
  <si>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</si>
  <si>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</si>
  <si>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</si>
  <si>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</si>
  <si>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</si>
  <si>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</si>
  <si>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</si>
  <si>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</si>
  <si>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</si>
  <si>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</si>
  <si>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</si>
  <si>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</si>
  <si>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</si>
  <si>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</si>
  <si>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</si>
  <si>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</si>
  <si>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</si>
  <si>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</si>
  <si>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</si>
  <si>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</si>
  <si>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</si>
  <si>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</si>
  <si>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</si>
  <si>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</si>
  <si>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</si>
  <si>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</si>
  <si>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</si>
  <si>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</si>
  <si>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</si>
  <si>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</si>
  <si>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</si>
  <si>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</si>
  <si>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</si>
  <si>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</si>
  <si>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</si>
  <si>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</si>
  <si>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</si>
  <si>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</si>
  <si>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</si>
  <si>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</si>
  <si>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</si>
  <si>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</si>
  <si>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</si>
  <si>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</si>
  <si>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</si>
  <si>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</si>
  <si>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</si>
  <si>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</si>
  <si>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</si>
  <si>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</si>
  <si>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</si>
  <si>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</si>
  <si>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</si>
  <si>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</si>
  <si>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</si>
  <si>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</si>
  <si>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</si>
  <si>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</si>
  <si>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</si>
  <si>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</si>
  <si>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</si>
  <si>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</si>
  <si>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</si>
  <si>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</si>
  <si>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</si>
  <si>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</si>
  <si>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</si>
  <si>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</si>
  <si>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</si>
  <si>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</si>
  <si>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</si>
  <si>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</si>
  <si>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</si>
  <si>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</si>
  <si>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</si>
  <si>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</si>
  <si>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</si>
  <si>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</si>
  <si>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</si>
  <si>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</si>
  <si>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</si>
  <si>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</si>
  <si>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</si>
  <si>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</si>
  <si>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</si>
  <si>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</si>
  <si>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</si>
  <si>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</si>
  <si>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</si>
  <si>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</si>
  <si>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</si>
  <si>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</si>
  <si>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</si>
  <si>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</si>
  <si>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</si>
  <si>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</si>
  <si>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</si>
  <si>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</si>
  <si>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</si>
  <si>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</si>
  <si>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</si>
  <si>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</si>
  <si>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</si>
  <si>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</si>
  <si>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</si>
  <si>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</si>
  <si>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</si>
  <si>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</si>
  <si>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</si>
  <si>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</si>
  <si>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</si>
  <si>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</si>
  <si>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</si>
  <si>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</si>
  <si>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</si>
  <si>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</si>
  <si>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</si>
  <si>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</si>
  <si>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</si>
  <si>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</si>
  <si>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</si>
  <si>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</si>
  <si>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</si>
  <si>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</si>
  <si>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</si>
  <si>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</si>
  <si>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</si>
  <si>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</si>
  <si>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</si>
  <si>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</si>
  <si>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</si>
  <si>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</si>
  <si>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</si>
  <si>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</si>
  <si>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</si>
  <si>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</si>
  <si>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</si>
  <si>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</si>
  <si>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</si>
  <si>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</si>
  <si>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</si>
  <si>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</si>
  <si>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</si>
  <si>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</si>
  <si>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</si>
  <si>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</si>
  <si>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</si>
  <si>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</si>
  <si>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</si>
  <si>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</si>
  <si>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</si>
  <si>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</si>
  <si>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</si>
  <si>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</si>
  <si>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</si>
  <si>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</si>
  <si>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</si>
  <si>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</si>
  <si>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</si>
  <si>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</si>
  <si>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</si>
  <si>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</si>
  <si>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</si>
  <si>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</si>
  <si>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</si>
  <si>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</si>
  <si>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</si>
  <si>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</si>
  <si>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</si>
  <si>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</si>
  <si>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</si>
  <si>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</si>
  <si>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</si>
  <si>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</si>
  <si>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</si>
  <si>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</si>
  <si>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</si>
  <si>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</si>
  <si>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</si>
  <si>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</si>
  <si>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</si>
  <si>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</si>
  <si>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</si>
  <si>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</si>
  <si>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</si>
  <si>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</si>
  <si>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</si>
  <si>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</si>
  <si>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</si>
  <si>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</si>
  <si>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</si>
  <si>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</si>
  <si>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</si>
  <si>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</si>
  <si>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</si>
  <si>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</si>
  <si>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</si>
  <si>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</si>
  <si>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</si>
  <si>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</si>
  <si>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</si>
  <si>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</si>
  <si>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</si>
  <si>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</si>
  <si>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</si>
  <si>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</si>
  <si>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</si>
  <si>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</si>
  <si>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</si>
  <si>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</si>
  <si>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</si>
  <si>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</si>
  <si>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</si>
  <si>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</si>
  <si>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</si>
  <si>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</si>
  <si>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</si>
  <si>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</si>
  <si>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</si>
  <si>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</si>
  <si>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</si>
  <si>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</si>
  <si>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</si>
  <si>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</si>
  <si>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</si>
  <si>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</si>
  <si>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</si>
  <si>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</si>
  <si>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</si>
  <si>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</si>
  <si>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</si>
  <si>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</si>
  <si>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</si>
  <si>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</si>
  <si>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</si>
  <si>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</si>
  <si>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</si>
  <si>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</si>
  <si>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</si>
  <si>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</si>
  <si>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</si>
  <si>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</si>
  <si>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</si>
  <si>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</si>
  <si>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</si>
  <si>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</si>
  <si>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</si>
  <si>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</si>
  <si>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</si>
  <si>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</si>
  <si>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</si>
  <si>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</si>
  <si>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</si>
  <si>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</si>
  <si>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</si>
  <si>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</si>
  <si>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</si>
  <si>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</si>
  <si>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</si>
  <si>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</si>
  <si>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</si>
  <si>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</si>
  <si>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</si>
  <si>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</si>
  <si>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</si>
  <si>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</si>
  <si>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</si>
  <si>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</si>
  <si>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</si>
  <si>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</si>
  <si>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</si>
  <si>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</si>
  <si>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</si>
  <si>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</si>
  <si>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</si>
  <si>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</si>
  <si>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</si>
  <si>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</si>
  <si>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</si>
  <si>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</si>
  <si>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</si>
  <si>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</si>
  <si>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</si>
  <si>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</si>
  <si>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</si>
  <si>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</si>
  <si>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</si>
  <si>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</si>
  <si>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</si>
  <si>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</si>
  <si>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</si>
  <si>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</si>
  <si>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</si>
  <si>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</si>
  <si>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</si>
  <si>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</si>
  <si>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</si>
  <si>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</si>
  <si>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</si>
  <si>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</si>
  <si>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</si>
  <si>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</si>
  <si>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</si>
  <si>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</si>
  <si>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</si>
  <si>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</si>
  <si>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</si>
  <si>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</si>
  <si>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</si>
  <si>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</si>
  <si>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</si>
  <si>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</si>
  <si>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</si>
  <si>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</si>
  <si>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</si>
  <si>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</si>
  <si>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</si>
  <si>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</si>
  <si>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</si>
  <si>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</si>
  <si>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</si>
  <si>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</si>
  <si>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</si>
  <si>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</si>
  <si>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</si>
  <si>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</si>
  <si>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</si>
  <si>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</si>
  <si>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</si>
  <si>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</si>
  <si>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</si>
  <si>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</si>
  <si>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</si>
  <si>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</si>
  <si>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</si>
  <si>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</si>
  <si>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</si>
  <si>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</si>
  <si>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</si>
  <si>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</si>
  <si>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</si>
  <si>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</si>
  <si>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</si>
  <si>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</si>
  <si>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</si>
  <si>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</si>
  <si>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</si>
  <si>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</si>
  <si>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</si>
  <si>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</si>
  <si>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</si>
  <si>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</si>
  <si>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</si>
  <si>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</si>
  <si>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</si>
  <si>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</si>
  <si>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</si>
  <si>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</si>
  <si>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</si>
  <si>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</si>
  <si>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</si>
  <si>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</si>
  <si>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</si>
  <si>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</si>
  <si>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</si>
  <si>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</si>
  <si>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</si>
  <si>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</si>
  <si>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</si>
  <si>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</si>
  <si>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</si>
  <si>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</si>
  <si>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</si>
  <si>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</si>
  <si>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</si>
  <si>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</si>
  <si>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</si>
  <si>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</si>
  <si>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</si>
  <si>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</si>
  <si>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</si>
  <si>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</si>
  <si>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</si>
  <si>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</si>
  <si>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</si>
  <si>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</si>
  <si>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</si>
  <si>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</si>
  <si>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</si>
  <si>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</si>
  <si>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</si>
  <si>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</si>
  <si>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</si>
  <si>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</si>
  <si>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</si>
  <si>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</si>
  <si>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</si>
  <si>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</si>
  <si>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</si>
  <si>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</si>
  <si>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</si>
  <si>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</si>
  <si>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</si>
  <si>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</si>
  <si>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</si>
  <si>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</si>
  <si>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</si>
  <si>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</si>
  <si>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</si>
  <si>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</si>
  <si>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</si>
  <si>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</si>
  <si>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</si>
  <si>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</si>
  <si>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</si>
  <si>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</si>
  <si>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</si>
  <si>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</si>
  <si>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</si>
  <si>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</si>
  <si>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</si>
  <si>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</si>
  <si>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</si>
  <si>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</si>
  <si>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</si>
  <si>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</si>
  <si>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</si>
  <si>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</si>
  <si>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</si>
  <si>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</si>
  <si>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</si>
  <si>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</si>
  <si>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</si>
  <si>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</si>
  <si>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</si>
  <si>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</si>
  <si>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</si>
  <si>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</si>
  <si>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</si>
  <si>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</si>
  <si>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</si>
  <si>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</si>
  <si>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</si>
  <si>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</si>
  <si>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</si>
  <si>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</si>
  <si>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</si>
  <si>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</si>
  <si>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</si>
  <si>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</si>
  <si>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</si>
  <si>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</si>
  <si>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</si>
  <si>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</si>
  <si>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</si>
  <si>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</si>
  <si>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</si>
  <si>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</si>
  <si>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</si>
  <si>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</si>
  <si>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</si>
  <si>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</si>
  <si>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</si>
  <si>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</si>
  <si>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</si>
  <si>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</si>
  <si>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</si>
  <si>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</si>
  <si>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</si>
  <si>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</si>
  <si>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</si>
  <si>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</si>
  <si>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</si>
  <si>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</si>
  <si>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</si>
  <si>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</si>
  <si>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</si>
  <si>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</si>
  <si>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</si>
  <si>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</si>
  <si>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</si>
  <si>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</si>
  <si>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</si>
  <si>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</si>
  <si>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</si>
  <si>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</si>
  <si>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</si>
  <si>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</si>
  <si>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</si>
  <si>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</si>
  <si>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</si>
  <si>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</si>
  <si>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</si>
  <si>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</si>
  <si>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</si>
  <si>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</si>
  <si>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</si>
  <si>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</si>
  <si>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</si>
  <si>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</si>
  <si>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</si>
  <si>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</si>
  <si>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</si>
  <si>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</si>
  <si>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</si>
  <si>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</si>
  <si>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</si>
  <si>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</si>
  <si>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</si>
  <si>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</si>
  <si>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</si>
  <si>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</si>
  <si>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</si>
  <si>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</si>
  <si>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</si>
  <si>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</si>
  <si>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</si>
  <si>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</si>
  <si>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</si>
  <si>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</si>
  <si>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</si>
  <si>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</si>
  <si>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</si>
  <si>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</si>
  <si>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</si>
  <si>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</si>
  <si>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</si>
  <si>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</si>
  <si>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</si>
  <si>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</si>
  <si>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</si>
  <si>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</si>
  <si>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</si>
  <si>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</si>
  <si>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</si>
  <si>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</si>
  <si>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</si>
  <si>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</si>
  <si>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</si>
  <si>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</si>
  <si>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</si>
  <si>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</si>
  <si>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</si>
  <si>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</si>
  <si>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</si>
  <si>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</si>
  <si>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</si>
  <si>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</si>
  <si>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</si>
  <si>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</si>
  <si>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</si>
  <si>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</si>
  <si>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</si>
  <si>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</si>
  <si>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</si>
  <si>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</si>
  <si>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</si>
  <si>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</si>
  <si>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</si>
  <si>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</si>
  <si>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</si>
  <si>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</si>
  <si>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</si>
  <si>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</si>
  <si>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</si>
  <si>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</si>
  <si>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</si>
  <si>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</si>
  <si>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</si>
  <si>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</si>
  <si>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</si>
  <si>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</si>
  <si>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</si>
  <si>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</si>
  <si>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</si>
  <si>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</si>
  <si>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</si>
  <si>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</si>
  <si>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</si>
  <si>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</si>
  <si>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</si>
  <si>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</si>
  <si>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</si>
  <si>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</si>
  <si>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</si>
  <si>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</si>
  <si>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</si>
  <si>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</si>
  <si>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</si>
  <si>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</si>
  <si>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</si>
  <si>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</si>
  <si>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</si>
  <si>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</si>
  <si>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</si>
  <si>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</si>
  <si>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</si>
  <si>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</si>
  <si>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</si>
  <si>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</si>
  <si>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</si>
  <si>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</si>
  <si>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</si>
  <si>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</si>
  <si>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</si>
  <si>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</si>
  <si>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</si>
  <si>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</si>
  <si>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</si>
  <si>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</si>
  <si>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</si>
  <si>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</si>
  <si>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</si>
  <si>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</si>
  <si>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</si>
  <si>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</si>
  <si>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</si>
  <si>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</si>
  <si>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</si>
  <si>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</si>
  <si>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</si>
  <si>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</si>
  <si>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</si>
  <si>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</si>
  <si>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</si>
  <si>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</si>
  <si>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</si>
  <si>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</si>
  <si>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</si>
  <si>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</si>
  <si>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</si>
  <si>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</si>
  <si>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</si>
  <si>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</si>
  <si>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</si>
  <si>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</si>
  <si>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</si>
  <si>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</si>
  <si>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</si>
  <si>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</si>
  <si>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</si>
  <si>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</si>
  <si>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</si>
  <si>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</si>
  <si>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</si>
  <si>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</si>
  <si>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</si>
  <si>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</si>
  <si>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</si>
  <si>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</si>
  <si>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</si>
  <si>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</si>
  <si>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</si>
  <si>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</si>
  <si>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</si>
  <si>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</si>
  <si>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</si>
  <si>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</si>
  <si>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</si>
  <si>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</si>
  <si>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</si>
  <si>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</si>
  <si>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</si>
  <si>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</si>
  <si>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</si>
  <si>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</si>
  <si>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</si>
  <si>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</si>
  <si>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</si>
  <si>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</si>
  <si>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</si>
  <si>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</si>
  <si>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</si>
  <si>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</si>
  <si>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</si>
  <si>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</si>
  <si>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</si>
  <si>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</si>
  <si>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</si>
  <si>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</si>
  <si>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</si>
  <si>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</si>
  <si>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</si>
  <si>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</si>
  <si>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</si>
  <si>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</si>
  <si>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</si>
  <si>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</si>
  <si>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</si>
  <si>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</si>
  <si>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</si>
  <si>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</si>
  <si>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</si>
  <si>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</si>
  <si>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</si>
  <si>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</si>
  <si>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</si>
  <si>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</si>
  <si>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</si>
  <si>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</si>
  <si>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</si>
  <si>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</si>
  <si>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</si>
  <si>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</si>
  <si>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</si>
  <si>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</si>
  <si>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</si>
  <si>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</si>
  <si>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</si>
  <si>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</si>
  <si>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</si>
  <si>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</si>
  <si>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</si>
  <si>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</si>
  <si>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</si>
  <si>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</si>
  <si>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</si>
  <si>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</si>
  <si>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</si>
  <si>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</si>
  <si>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</si>
  <si>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</si>
  <si>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</si>
  <si>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</si>
  <si>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</si>
  <si>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</si>
  <si>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</si>
  <si>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</si>
  <si>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</si>
  <si>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</si>
  <si>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</si>
  <si>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</si>
  <si>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</si>
  <si>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</si>
  <si>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</si>
  <si>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</si>
  <si>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</si>
  <si>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</si>
  <si>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</si>
  <si>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</si>
  <si>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</si>
  <si>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</si>
  <si>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</si>
  <si>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</si>
  <si>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</si>
  <si>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</si>
  <si>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</si>
  <si>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</si>
  <si>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</si>
  <si>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</si>
  <si>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</si>
  <si>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</si>
  <si>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</si>
  <si>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</si>
  <si>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</si>
  <si>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</si>
  <si>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</si>
  <si>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</si>
  <si>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</si>
  <si>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</si>
  <si>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</si>
  <si>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</si>
  <si>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</si>
  <si>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</si>
  <si>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</si>
  <si>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</si>
  <si>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</si>
  <si>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</si>
  <si>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</si>
  <si>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</si>
  <si>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</si>
  <si>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</si>
  <si>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</si>
  <si>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</si>
  <si>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</si>
  <si>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</si>
  <si>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</si>
  <si>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</si>
  <si>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</si>
  <si>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</si>
  <si>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</si>
  <si>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</si>
  <si>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</si>
  <si>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</si>
  <si>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</si>
  <si>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</si>
  <si>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</si>
  <si>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</si>
  <si>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</si>
  <si>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</si>
  <si>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</si>
  <si>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</si>
  <si>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</si>
  <si>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</si>
  <si>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</si>
  <si>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</si>
  <si>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</si>
  <si>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</si>
  <si>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</si>
  <si>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</si>
  <si>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</si>
  <si>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</si>
  <si>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</si>
  <si>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</si>
  <si>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</si>
  <si>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</si>
  <si>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</si>
  <si>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</si>
  <si>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</si>
  <si>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</si>
  <si>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</si>
  <si>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</si>
  <si>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</si>
  <si>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</si>
  <si>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</si>
  <si>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</si>
  <si>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</si>
  <si>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</si>
  <si>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</si>
  <si>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</si>
  <si>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</si>
  <si>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</si>
  <si>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</si>
  <si>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</si>
  <si>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</si>
  <si>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</si>
  <si>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</si>
  <si>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</si>
  <si>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</si>
  <si>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</si>
  <si>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</si>
  <si>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</si>
  <si>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</si>
  <si>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</si>
  <si>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</si>
  <si>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</si>
  <si>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</si>
  <si>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</si>
  <si>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</si>
  <si>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</si>
  <si>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</si>
  <si>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</si>
  <si>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</si>
  <si>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</si>
  <si>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</si>
  <si>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</si>
  <si>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</si>
  <si>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</si>
  <si>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</si>
  <si>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</si>
  <si>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</si>
  <si>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</si>
  <si>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</si>
  <si>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</si>
  <si>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</si>
  <si>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</si>
  <si>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</si>
  <si>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</si>
  <si>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</si>
  <si>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</si>
  <si>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</si>
  <si>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</si>
  <si>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</si>
  <si>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</si>
  <si>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</si>
  <si>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</si>
  <si>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</si>
  <si>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</si>
  <si>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</si>
  <si>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</si>
  <si>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</si>
  <si>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</si>
  <si>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</si>
  <si>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</si>
  <si>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</si>
  <si>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</si>
  <si>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</si>
  <si>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</si>
  <si>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</si>
  <si>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</si>
  <si>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</si>
  <si>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</si>
  <si>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</si>
  <si>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</si>
  <si>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</si>
  <si>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</si>
  <si>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</si>
  <si>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</si>
  <si>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</si>
  <si>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</si>
  <si>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</si>
  <si>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</si>
  <si>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</si>
  <si>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</si>
  <si>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</si>
  <si>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</si>
  <si>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</si>
  <si>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</si>
  <si>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</si>
  <si>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</si>
  <si>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</si>
  <si>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</si>
  <si>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</si>
  <si>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</si>
  <si>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</si>
  <si>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</si>
  <si>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</si>
  <si>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</si>
  <si>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</si>
  <si>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</si>
  <si>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</si>
  <si>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</si>
  <si>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</si>
  <si>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</si>
  <si>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</si>
  <si>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</si>
  <si>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</si>
  <si>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</si>
  <si>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</si>
  <si>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</si>
  <si>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</si>
  <si>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</si>
  <si>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</si>
  <si>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</si>
  <si>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</si>
  <si>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</si>
  <si>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</si>
  <si>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</si>
  <si>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</si>
  <si>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</si>
  <si>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</si>
  <si>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</si>
  <si>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</si>
  <si>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</si>
  <si>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</si>
  <si>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</si>
  <si>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</si>
  <si>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</si>
  <si>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</si>
  <si>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</si>
  <si>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</si>
  <si>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</si>
  <si>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</si>
  <si>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</si>
  <si>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</si>
  <si>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</si>
  <si>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</si>
  <si>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</si>
  <si>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</si>
  <si>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</si>
  <si>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</si>
  <si>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</si>
  <si>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</si>
  <si>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</si>
  <si>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</si>
  <si>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</si>
  <si>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</si>
  <si>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</si>
  <si>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</si>
  <si>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</si>
  <si>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</si>
  <si>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</si>
  <si>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</si>
  <si>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</si>
  <si>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</si>
  <si>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</si>
  <si>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</si>
  <si>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</si>
  <si>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</si>
  <si>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</si>
  <si>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</si>
  <si>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</si>
  <si>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</si>
  <si>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</si>
  <si>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</si>
  <si>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</si>
  <si>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</si>
  <si>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</si>
  <si>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</si>
  <si>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</si>
  <si>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</si>
  <si>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</si>
  <si>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</si>
  <si>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</si>
  <si>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</si>
  <si>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</si>
  <si>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</si>
  <si>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</si>
  <si>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</si>
  <si>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</si>
  <si>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</si>
  <si>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</si>
  <si>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</si>
  <si>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</si>
  <si>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</si>
  <si>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</si>
  <si>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</si>
  <si>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</si>
  <si>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</si>
  <si>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</si>
  <si>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</si>
  <si>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</si>
  <si>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</si>
  <si>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</si>
  <si>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</si>
  <si>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</si>
  <si>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</si>
  <si>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</si>
  <si>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</si>
  <si>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</si>
  <si>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</si>
  <si>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</si>
  <si>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</si>
  <si>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</si>
  <si>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</si>
  <si>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</si>
  <si>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</si>
  <si>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</si>
  <si>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</si>
  <si>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</si>
  <si>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</si>
  <si>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</si>
  <si>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</si>
  <si>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</si>
  <si>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</si>
  <si>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</si>
  <si>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</si>
  <si>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</si>
  <si>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</si>
  <si>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</si>
  <si>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</si>
  <si>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</si>
  <si>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</si>
  <si>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</si>
  <si>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</si>
  <si>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</si>
  <si>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</si>
  <si>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</si>
  <si>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</si>
  <si>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</si>
  <si>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</si>
  <si>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</si>
  <si>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</si>
  <si>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</si>
  <si>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</si>
  <si>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</si>
  <si>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</si>
  <si>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</si>
  <si>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</si>
  <si>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</si>
  <si>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</si>
  <si>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</si>
  <si>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</si>
  <si>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</si>
  <si>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</si>
  <si>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</si>
  <si>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</si>
  <si>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</si>
  <si>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</si>
  <si>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</si>
  <si>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</si>
  <si>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</si>
  <si>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</si>
  <si>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</si>
  <si>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</si>
  <si>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</si>
  <si>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</si>
  <si>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</si>
  <si>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</si>
  <si>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</si>
  <si>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</si>
  <si>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</si>
  <si>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</si>
  <si>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</si>
  <si>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</si>
  <si>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</si>
  <si>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</si>
  <si>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</si>
  <si>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</si>
  <si>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</si>
  <si>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</si>
  <si>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</si>
  <si>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</si>
  <si>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</si>
  <si>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</si>
  <si>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</si>
  <si>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</si>
  <si>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</si>
  <si>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</si>
  <si>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</si>
  <si>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</si>
  <si>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</si>
  <si>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</si>
  <si>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</si>
  <si>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</si>
  <si>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</si>
  <si>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</si>
  <si>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</si>
  <si>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</si>
  <si>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</si>
  <si>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</si>
  <si>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</si>
  <si>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</si>
  <si>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</si>
  <si>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</si>
  <si>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</si>
  <si>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</si>
  <si>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</si>
  <si>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</si>
  <si>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</si>
  <si>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</si>
  <si>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</si>
  <si>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</si>
  <si>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</si>
  <si>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</si>
  <si>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</si>
  <si>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</si>
  <si>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</si>
  <si>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</si>
  <si>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</si>
  <si>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</si>
  <si>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</si>
  <si>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</si>
  <si>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</si>
  <si>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</si>
  <si>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</si>
  <si>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</si>
  <si>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</si>
  <si>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</si>
  <si>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</si>
  <si>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</si>
  <si>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</si>
  <si>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</si>
  <si>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</si>
  <si>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</si>
  <si>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</si>
  <si>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</si>
  <si>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</si>
  <si>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</si>
  <si>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</si>
  <si>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</si>
  <si>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</si>
  <si>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</si>
  <si>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</si>
  <si>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</si>
  <si>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</si>
  <si>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</si>
  <si>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</si>
  <si>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</si>
  <si>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</si>
  <si>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</si>
  <si>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</si>
  <si>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</si>
  <si>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</si>
  <si>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</si>
  <si>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</si>
  <si>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</si>
  <si>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</si>
  <si>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</si>
  <si>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</si>
  <si>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</si>
  <si>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</si>
  <si>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</si>
  <si>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</si>
  <si>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</si>
  <si>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</si>
  <si>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</si>
  <si>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</si>
  <si>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</si>
  <si>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</si>
  <si>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</si>
  <si>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</si>
  <si>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</si>
  <si>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</si>
  <si>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</si>
  <si>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</si>
  <si>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</si>
  <si>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</si>
  <si>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</si>
  <si>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</si>
  <si>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</si>
  <si>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</si>
  <si>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</si>
  <si>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</si>
  <si>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</si>
  <si>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</si>
  <si>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</si>
  <si>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</si>
  <si>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</si>
  <si>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</si>
  <si>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</si>
  <si>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</si>
  <si>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</si>
  <si>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</si>
  <si>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</si>
  <si>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</si>
  <si>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</si>
  <si>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</si>
  <si>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</si>
  <si>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</si>
  <si>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</si>
  <si>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</si>
  <si>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</si>
  <si>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</si>
  <si>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</si>
  <si>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</si>
  <si>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</si>
  <si>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</si>
  <si>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</si>
  <si>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</si>
  <si>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</si>
  <si>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</si>
  <si>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</si>
  <si>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</si>
  <si>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</si>
  <si>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</si>
  <si>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</si>
  <si>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</si>
  <si>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</si>
  <si>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</si>
  <si>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</si>
  <si>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</si>
  <si>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</si>
  <si>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</si>
  <si>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</si>
  <si>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</si>
  <si>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</si>
  <si>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</si>
  <si>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</si>
  <si>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</si>
  <si>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</si>
  <si>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</si>
  <si>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</si>
  <si>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</si>
  <si>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</si>
  <si>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</si>
  <si>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</si>
  <si>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</si>
  <si>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</si>
  <si>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</si>
  <si>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</si>
  <si>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</si>
  <si>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</si>
  <si>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</si>
  <si>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</si>
  <si>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</si>
  <si>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</si>
  <si>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</si>
  <si>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</si>
  <si>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</si>
  <si>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</si>
  <si>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</si>
  <si>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</si>
  <si>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</si>
  <si>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</si>
  <si>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</si>
  <si>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</si>
  <si>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</si>
  <si>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</si>
  <si>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</si>
  <si>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</si>
  <si>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</si>
  <si>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</si>
  <si>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</si>
  <si>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</si>
  <si>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</si>
  <si>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</si>
  <si>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</si>
  <si>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</si>
  <si>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</si>
  <si>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</si>
  <si>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</si>
  <si>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</si>
  <si>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</si>
  <si>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</si>
  <si>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</si>
  <si>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</si>
  <si>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</si>
  <si>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</si>
  <si>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</si>
  <si>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</si>
  <si>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</si>
  <si>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</si>
  <si>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</si>
  <si>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</si>
  <si>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</si>
  <si>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</si>
  <si>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</si>
  <si>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</si>
  <si>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</si>
  <si>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</si>
  <si>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</si>
  <si>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</si>
  <si>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</si>
  <si>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</si>
  <si>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</si>
  <si>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</si>
  <si>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</si>
  <si>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</si>
  <si>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</si>
  <si>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</si>
  <si>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</si>
  <si>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</si>
  <si>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</si>
  <si>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</si>
  <si>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</si>
  <si>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</si>
  <si>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</si>
  <si>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</si>
  <si>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</si>
  <si>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</si>
  <si>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</si>
  <si>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</si>
  <si>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</si>
  <si>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</si>
  <si>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</si>
  <si>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</si>
  <si>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</si>
  <si>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</si>
  <si>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</si>
  <si>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</si>
  <si>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</si>
  <si>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</si>
  <si>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</si>
  <si>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</si>
  <si>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</si>
  <si>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</si>
  <si>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</si>
  <si>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</si>
  <si>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</si>
  <si>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</si>
  <si>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</si>
  <si>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</si>
  <si>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</si>
  <si>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</si>
  <si>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</si>
  <si>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</si>
  <si>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</si>
  <si>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</si>
  <si>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</si>
  <si>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</si>
  <si>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</si>
  <si>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</si>
  <si>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</si>
  <si>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</si>
  <si>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</si>
  <si>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</si>
  <si>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</si>
  <si>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</si>
  <si>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</si>
  <si>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</si>
  <si>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</si>
  <si>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</si>
  <si>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</si>
  <si>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</si>
  <si>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</si>
  <si>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</si>
  <si>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</si>
  <si>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</si>
  <si>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</si>
  <si>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</si>
  <si>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</si>
  <si>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</si>
  <si>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</si>
  <si>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</si>
  <si>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</si>
  <si>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</si>
  <si>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</si>
  <si>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</si>
  <si>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</si>
  <si>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</si>
  <si>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</si>
  <si>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</si>
  <si>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</si>
  <si>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</si>
  <si>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</si>
  <si>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</si>
  <si>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</si>
  <si>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</si>
  <si>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</si>
  <si>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</si>
  <si>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</si>
  <si>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</si>
  <si>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</si>
  <si>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</si>
  <si>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</si>
  <si>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</si>
  <si>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</si>
  <si>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</si>
  <si>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</si>
  <si>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</si>
  <si>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</si>
  <si>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</si>
  <si>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</si>
  <si>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</si>
  <si>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</si>
  <si>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</si>
  <si>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</si>
  <si>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</si>
  <si>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</si>
  <si>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</si>
  <si>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</si>
  <si>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</si>
  <si>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</si>
  <si>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</si>
  <si>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</si>
  <si>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</si>
  <si>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</si>
  <si>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</si>
  <si>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</si>
  <si>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</si>
  <si>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</si>
  <si>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</si>
  <si>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</si>
  <si>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</si>
  <si>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</si>
  <si>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</si>
  <si>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</si>
  <si>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</si>
  <si>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</si>
  <si>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</si>
  <si>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</si>
  <si>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</si>
  <si>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</si>
  <si>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</si>
  <si>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</si>
  <si>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</si>
  <si>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</si>
  <si>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</si>
  <si>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</si>
  <si>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</si>
  <si>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</si>
  <si>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</si>
  <si>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</si>
  <si>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</si>
  <si>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</si>
  <si>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</si>
  <si>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</si>
  <si>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</si>
  <si>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</si>
  <si>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</si>
  <si>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</si>
  <si>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</si>
  <si>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</si>
  <si>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</si>
  <si>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</si>
  <si>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</si>
  <si>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</si>
  <si>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</si>
  <si>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</si>
  <si>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</si>
  <si>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</si>
  <si>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</si>
  <si>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</si>
  <si>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</si>
  <si>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</si>
  <si>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</si>
  <si>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</si>
  <si>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</si>
  <si>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</si>
  <si>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</si>
  <si>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</si>
  <si>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</si>
  <si>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</si>
  <si>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</si>
  <si>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</si>
  <si>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</si>
  <si>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</si>
  <si>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</si>
  <si>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</si>
  <si>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</si>
  <si>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</si>
  <si>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</si>
  <si>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</si>
  <si>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</si>
  <si>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</si>
  <si>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</si>
  <si>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</si>
  <si>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</si>
  <si>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</si>
  <si>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</si>
  <si>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</si>
  <si>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</si>
  <si>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</si>
  <si>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</si>
  <si>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</si>
  <si>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</si>
  <si>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</si>
  <si>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</si>
  <si>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</si>
  <si>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</si>
  <si>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</si>
  <si>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</si>
  <si>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</si>
  <si>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</si>
  <si>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</si>
  <si>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</si>
  <si>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</si>
  <si>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</si>
  <si>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</si>
  <si>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</si>
  <si>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</si>
  <si>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</si>
  <si>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</si>
  <si>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</si>
  <si>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</si>
  <si>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</si>
  <si>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</si>
  <si>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</si>
  <si>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</si>
  <si>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</si>
  <si>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</si>
  <si>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</si>
  <si>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</si>
  <si>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</si>
  <si>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</si>
  <si>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</si>
  <si>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</si>
  <si>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</si>
  <si>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</si>
  <si>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</si>
  <si>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</si>
  <si>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</si>
  <si>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</si>
  <si>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</si>
  <si>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</si>
  <si>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</si>
  <si>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</si>
  <si>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</si>
  <si>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</si>
  <si>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</si>
  <si>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</si>
  <si>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</si>
  <si>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</si>
  <si>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</si>
  <si>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</si>
  <si>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</si>
  <si>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</si>
  <si>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</si>
  <si>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</si>
  <si>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</si>
  <si>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</si>
  <si>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</si>
  <si>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</si>
  <si>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</si>
  <si>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</si>
  <si>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</si>
  <si>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</si>
  <si>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</si>
  <si>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</si>
  <si>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</si>
  <si>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</si>
  <si>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</si>
  <si>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</si>
  <si>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</si>
  <si>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</si>
  <si>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</si>
  <si>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</si>
  <si>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</si>
  <si>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</si>
  <si>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</si>
  <si>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</si>
  <si>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</si>
  <si>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</si>
  <si>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</si>
  <si>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</si>
  <si>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</si>
  <si>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</si>
  <si>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</si>
  <si>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</si>
  <si>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</si>
  <si>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</si>
  <si>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</si>
  <si>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</si>
  <si>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</si>
  <si>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</si>
  <si>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</si>
  <si>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</si>
  <si>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</si>
  <si>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</si>
  <si>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</si>
  <si>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</si>
  <si>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</si>
  <si>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</si>
  <si>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</si>
  <si>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</si>
  <si>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</si>
  <si>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</si>
  <si>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</si>
  <si>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</si>
  <si>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</si>
  <si>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</si>
  <si>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</si>
  <si>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</si>
  <si>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</si>
  <si>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</si>
  <si>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</si>
  <si>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</si>
  <si>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</si>
  <si>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</si>
  <si>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</si>
  <si>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</si>
  <si>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</si>
  <si>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</si>
  <si>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</si>
  <si>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</si>
  <si>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</si>
  <si>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</si>
  <si>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</si>
  <si>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</si>
  <si>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</si>
  <si>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</si>
  <si>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</si>
  <si>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</si>
  <si>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</si>
  <si>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</si>
  <si>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</si>
  <si>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</si>
  <si>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</si>
  <si>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</si>
  <si>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</si>
  <si>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</si>
  <si>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</si>
  <si>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</si>
  <si>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</si>
  <si>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</si>
  <si>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</si>
  <si>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</si>
  <si>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</si>
  <si>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</si>
  <si>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</si>
  <si>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</si>
  <si>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</si>
  <si>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</si>
  <si>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</si>
  <si>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</si>
  <si>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</si>
  <si>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</si>
  <si>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</si>
  <si>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</si>
  <si>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</si>
  <si>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</si>
  <si>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</si>
  <si>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</si>
  <si>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</si>
  <si>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</si>
  <si>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</si>
  <si>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</si>
  <si>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</si>
  <si>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</si>
  <si>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</si>
  <si>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</si>
  <si>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</si>
  <si>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</si>
  <si>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</si>
  <si>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</si>
  <si>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</si>
  <si>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</si>
  <si>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</si>
  <si>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</si>
  <si>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</si>
  <si>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</si>
  <si>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</si>
  <si>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</si>
  <si>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</si>
  <si>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</si>
  <si>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</si>
  <si>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</si>
  <si>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</si>
  <si>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</si>
  <si>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</si>
  <si>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</si>
  <si>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</si>
  <si>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</si>
  <si>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</si>
  <si>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</si>
  <si>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</si>
  <si>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</si>
  <si>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</si>
  <si>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</si>
  <si>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</si>
  <si>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</si>
  <si>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</si>
  <si>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</si>
  <si>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</si>
  <si>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</si>
  <si>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</si>
  <si>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</si>
  <si>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</si>
  <si>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</si>
  <si>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</si>
  <si>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</si>
  <si>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</si>
  <si>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</si>
  <si>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</si>
  <si>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</si>
  <si>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</si>
  <si>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</si>
  <si>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</si>
  <si>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</si>
  <si>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</si>
  <si>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</si>
  <si>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</si>
  <si>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</si>
  <si>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</si>
  <si>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</si>
  <si>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</si>
  <si>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</si>
  <si>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</si>
  <si>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</si>
  <si>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</si>
  <si>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</si>
  <si>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</si>
  <si>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</si>
  <si>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</si>
  <si>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</si>
  <si>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</si>
  <si>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</si>
  <si>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</si>
  <si>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</si>
  <si>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</si>
  <si>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</si>
  <si>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</si>
  <si>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</si>
  <si>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</si>
  <si>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</si>
  <si>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</si>
  <si>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</si>
  <si>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</si>
  <si>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</si>
  <si>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</si>
  <si>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</si>
  <si>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</si>
  <si>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</si>
  <si>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</si>
  <si>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</si>
  <si>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</si>
  <si>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</si>
  <si>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</si>
  <si>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</si>
  <si>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</si>
  <si>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</si>
  <si>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</si>
  <si>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</si>
  <si>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</si>
  <si>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</si>
  <si>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</si>
  <si>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</si>
  <si>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</si>
  <si>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</si>
  <si>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</si>
  <si>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</si>
  <si>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</si>
  <si>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</si>
  <si>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</si>
  <si>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</si>
  <si>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</si>
  <si>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</si>
  <si>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</si>
  <si>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</si>
  <si>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</si>
  <si>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</si>
  <si>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</si>
  <si>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</si>
  <si>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</si>
  <si>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</si>
  <si>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</si>
  <si>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</si>
  <si>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</si>
  <si>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</si>
  <si>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</si>
  <si>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</si>
  <si>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</si>
  <si>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</si>
  <si>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</si>
  <si>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</si>
  <si>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</si>
  <si>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</si>
  <si>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</si>
  <si>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</si>
  <si>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</si>
  <si>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</si>
  <si>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</si>
  <si>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</si>
  <si>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</si>
  <si>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</si>
  <si>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</si>
  <si>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</si>
  <si>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</si>
  <si>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</si>
  <si>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</si>
  <si>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</si>
  <si>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</si>
  <si>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</si>
  <si>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</si>
  <si>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</si>
  <si>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</si>
  <si>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</si>
  <si>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</si>
  <si>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</si>
  <si>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</si>
  <si>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</si>
  <si>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</si>
  <si>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</si>
  <si>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</si>
  <si>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</si>
  <si>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</si>
  <si>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</si>
  <si>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</si>
  <si>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</si>
  <si>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</si>
  <si>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</si>
  <si>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</si>
  <si>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</si>
  <si>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</si>
  <si>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</si>
  <si>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</si>
  <si>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</si>
  <si>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</si>
  <si>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</si>
  <si>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</si>
  <si>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</si>
  <si>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</si>
  <si>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</si>
  <si>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</si>
  <si>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</si>
  <si>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</si>
  <si>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</si>
  <si>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</si>
  <si>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</si>
  <si>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</si>
  <si>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</si>
  <si>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</si>
  <si>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</si>
  <si>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</si>
  <si>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</si>
  <si>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</si>
  <si>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</si>
  <si>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</si>
  <si>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</si>
  <si>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</si>
  <si>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</si>
  <si>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</si>
  <si>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</si>
  <si>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</si>
  <si>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</si>
  <si>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</si>
  <si>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</si>
  <si>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</si>
  <si>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</si>
  <si>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</si>
  <si>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</si>
  <si>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</si>
  <si>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</si>
  <si>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</si>
  <si>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</si>
  <si>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</si>
  <si>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</si>
  <si>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</si>
  <si>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</si>
  <si>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</si>
  <si>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</si>
  <si>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</si>
  <si>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</si>
  <si>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</si>
  <si>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</si>
  <si>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</si>
  <si>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</si>
  <si>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</si>
  <si>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</si>
  <si>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</si>
  <si>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</si>
  <si>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</si>
  <si>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</si>
  <si>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</si>
  <si>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</si>
  <si>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</si>
  <si>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</si>
  <si>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</si>
  <si>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</si>
  <si>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</si>
  <si>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</si>
  <si>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</si>
  <si>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</si>
  <si>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</si>
  <si>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</si>
  <si>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</si>
  <si>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</si>
  <si>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</si>
  <si>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</si>
  <si>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</si>
  <si>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</si>
  <si>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</si>
  <si>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</si>
  <si>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</si>
  <si>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</si>
  <si>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</si>
  <si>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</si>
  <si>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</si>
  <si>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</si>
  <si>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</si>
  <si>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</si>
  <si>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</si>
  <si>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</si>
  <si>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</si>
  <si>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</si>
  <si>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</si>
  <si>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</si>
  <si>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</si>
  <si>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</si>
  <si>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</si>
  <si>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</si>
  <si>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</si>
  <si>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</si>
  <si>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</si>
  <si>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</si>
  <si>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</si>
  <si>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</si>
  <si>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</si>
  <si>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</si>
  <si>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</si>
  <si>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</si>
  <si>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</si>
  <si>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</si>
  <si>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</si>
  <si>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</si>
  <si>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</si>
  <si>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</si>
  <si>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</si>
  <si>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</si>
  <si>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</si>
  <si>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</si>
  <si>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</si>
  <si>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</si>
  <si>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</si>
  <si>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</si>
  <si>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</si>
  <si>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</si>
  <si>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</si>
  <si>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</si>
  <si>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</si>
  <si>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</si>
  <si>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</si>
  <si>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</si>
  <si>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</si>
  <si>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</si>
  <si>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</si>
  <si>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</si>
  <si>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</si>
  <si>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</si>
  <si>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</si>
  <si>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</si>
  <si>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</si>
  <si>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</si>
  <si>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</si>
  <si>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</si>
  <si>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</si>
  <si>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</si>
  <si>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</si>
  <si>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</si>
  <si>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</si>
  <si>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</si>
  <si>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</si>
  <si>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</si>
  <si>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</si>
  <si>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</si>
  <si>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</si>
  <si>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</si>
  <si>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</si>
  <si>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</si>
  <si>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</si>
  <si>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</si>
  <si>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</si>
  <si>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</si>
  <si>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</si>
  <si>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</si>
  <si>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</si>
  <si>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</si>
  <si>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</si>
  <si>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</si>
  <si>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</si>
  <si>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</si>
  <si>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</si>
  <si>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</si>
  <si>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</si>
  <si>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</si>
  <si>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</si>
  <si>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</si>
  <si>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</si>
  <si>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</si>
  <si>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</si>
  <si>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</si>
  <si>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</si>
  <si>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</si>
  <si>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</si>
  <si>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</si>
  <si>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</si>
  <si>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</si>
  <si>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</si>
  <si>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</si>
  <si>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</si>
  <si>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</si>
  <si>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</si>
  <si>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</si>
  <si>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</si>
  <si>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</si>
  <si>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</si>
  <si>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</si>
  <si>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</si>
  <si>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</si>
  <si>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</si>
  <si>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</si>
  <si>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</si>
  <si>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</si>
  <si>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</si>
  <si>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</si>
  <si>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</si>
  <si>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</si>
  <si>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</si>
  <si>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</si>
  <si>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</si>
  <si>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</si>
  <si>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</si>
  <si>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</si>
  <si>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</si>
  <si>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</si>
  <si>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</si>
  <si>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</si>
  <si>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</si>
  <si>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</si>
  <si>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</si>
  <si>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</si>
  <si>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</si>
  <si>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</si>
  <si>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</si>
  <si>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</si>
  <si>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</si>
  <si>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</si>
  <si>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</si>
  <si>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</si>
  <si>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</si>
  <si>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</si>
  <si>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</si>
  <si>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</si>
  <si>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</si>
  <si>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</si>
  <si>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</si>
  <si>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</si>
  <si>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</si>
  <si>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</si>
  <si>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</si>
  <si>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</si>
  <si>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</si>
  <si>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</si>
  <si>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</si>
  <si>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</si>
  <si>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</si>
  <si>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</si>
  <si>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</si>
  <si>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</si>
  <si>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</si>
  <si>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</si>
  <si>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</si>
  <si>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</si>
  <si>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</si>
  <si>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</si>
  <si>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</si>
  <si>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</si>
  <si>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</si>
  <si>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</si>
  <si>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</si>
  <si>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</si>
  <si>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</si>
  <si>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</si>
  <si>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</si>
  <si>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</si>
  <si>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</si>
  <si>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</si>
  <si>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</si>
  <si>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</si>
  <si>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</si>
  <si>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</si>
  <si>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</si>
  <si>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</si>
  <si>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</si>
  <si>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</si>
  <si>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</si>
  <si>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</si>
  <si>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</si>
  <si>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</si>
  <si>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</si>
  <si>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</si>
  <si>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</si>
  <si>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</si>
  <si>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</si>
  <si>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</si>
  <si>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</si>
  <si>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</si>
  <si>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</si>
  <si>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</si>
  <si>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</si>
  <si>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</si>
  <si>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</si>
  <si>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</si>
  <si>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</si>
  <si>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</si>
  <si>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</si>
  <si>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</si>
  <si>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</si>
  <si>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</si>
  <si>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</si>
  <si>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</si>
  <si>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</si>
  <si>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</si>
  <si>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</si>
  <si>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</si>
  <si>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</si>
  <si>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</si>
  <si>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</si>
  <si>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</si>
  <si>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</si>
  <si>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</si>
  <si>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</si>
  <si>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</si>
  <si>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</si>
  <si>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</si>
  <si>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</si>
  <si>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</si>
  <si>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</si>
  <si>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</si>
  <si>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</si>
  <si>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</si>
  <si>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</si>
  <si>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</si>
  <si>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</si>
  <si>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</si>
  <si>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</si>
  <si>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</si>
  <si>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</si>
  <si>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</si>
  <si>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</si>
  <si>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</si>
  <si>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</si>
  <si>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</si>
  <si>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</si>
  <si>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</si>
  <si>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</si>
  <si>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</si>
  <si>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</si>
  <si>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</si>
  <si>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</si>
  <si>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</si>
  <si>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</si>
  <si>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</si>
  <si>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</si>
  <si>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</si>
  <si>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</si>
  <si>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</si>
  <si>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</si>
  <si>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</si>
  <si>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</si>
  <si>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</si>
  <si>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</si>
  <si>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</si>
  <si>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</si>
  <si>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</si>
  <si>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</si>
  <si>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</si>
  <si>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</si>
  <si>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</si>
  <si>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</si>
  <si>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</si>
  <si>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</si>
  <si>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</si>
  <si>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</si>
  <si>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</si>
  <si>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</si>
  <si>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</si>
  <si>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</si>
  <si>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</si>
  <si>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</si>
  <si>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</si>
  <si>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</si>
  <si>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</si>
  <si>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</si>
  <si>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</si>
  <si>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</si>
  <si>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</si>
  <si>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</si>
  <si>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</si>
  <si>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</si>
  <si>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</si>
  <si>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</si>
  <si>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</si>
  <si>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</si>
  <si>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</si>
  <si>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</si>
  <si>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</si>
  <si>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</si>
  <si>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</si>
  <si>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</si>
  <si>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</si>
  <si>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</si>
  <si>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</si>
  <si>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</si>
  <si>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</si>
  <si>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</si>
  <si>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</si>
  <si>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</si>
  <si>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</si>
  <si>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</si>
  <si>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</si>
  <si>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</si>
  <si>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</si>
  <si>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</si>
  <si>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</si>
  <si>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</si>
  <si>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</si>
  <si>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</si>
  <si>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</si>
  <si>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</si>
  <si>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</si>
  <si>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</si>
  <si>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</si>
  <si>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</si>
  <si>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</si>
  <si>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</si>
  <si>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</si>
  <si>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</si>
  <si>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</si>
  <si>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</si>
  <si>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</si>
  <si>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</si>
  <si>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</si>
  <si>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</si>
  <si>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</si>
  <si>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</si>
  <si>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</si>
  <si>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</si>
  <si>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</si>
  <si>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</si>
  <si>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</si>
  <si>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</si>
  <si>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</si>
  <si>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</si>
  <si>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</si>
  <si>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</si>
  <si>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</si>
  <si>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</si>
  <si>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</si>
  <si>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</si>
  <si>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</si>
  <si>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</si>
  <si>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</si>
  <si>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</si>
  <si>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</si>
  <si>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</si>
  <si>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</si>
  <si>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</si>
  <si>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</si>
  <si>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</si>
  <si>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</si>
  <si>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</si>
  <si>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</si>
  <si>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</si>
  <si>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</si>
  <si>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</si>
  <si>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</si>
  <si>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</si>
  <si>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</si>
  <si>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</si>
  <si>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</si>
  <si>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</si>
  <si>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</si>
  <si>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</si>
  <si>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</si>
  <si>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</si>
  <si>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</si>
  <si>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</si>
  <si>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</si>
  <si>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</si>
  <si>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</si>
  <si>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</si>
  <si>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</si>
  <si>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</si>
  <si>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</si>
  <si>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</si>
  <si>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</si>
  <si>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</si>
  <si>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</si>
  <si>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</si>
  <si>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</si>
  <si>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</si>
  <si>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</si>
  <si>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</si>
  <si>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</si>
  <si>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</si>
  <si>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</si>
  <si>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</si>
  <si>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</si>
  <si>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</si>
  <si>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</si>
  <si>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</si>
  <si>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</si>
  <si>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</si>
  <si>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</si>
  <si>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</si>
  <si>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</si>
  <si>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</si>
  <si>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</si>
  <si>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</si>
  <si>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</si>
  <si>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</si>
  <si>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</si>
  <si>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</si>
  <si>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</si>
  <si>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</si>
  <si>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</si>
  <si>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</si>
  <si>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</si>
  <si>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</si>
  <si>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</si>
  <si>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</si>
  <si>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</si>
  <si>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</si>
  <si>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</si>
  <si>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</si>
  <si>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</si>
  <si>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</si>
  <si>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</si>
  <si>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</si>
  <si>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</si>
  <si>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</si>
  <si>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</si>
  <si>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</si>
  <si>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</si>
  <si>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</si>
  <si>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</si>
  <si>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</si>
  <si>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</si>
  <si>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</si>
  <si>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</si>
  <si>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</si>
  <si>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</si>
  <si>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</si>
  <si>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</si>
  <si>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</si>
  <si>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</si>
  <si>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</si>
  <si>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</si>
  <si>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</si>
  <si>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</si>
  <si>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</si>
  <si>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</si>
  <si>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</si>
  <si>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</si>
  <si>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</si>
  <si>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</si>
  <si>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</si>
  <si>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</si>
  <si>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</si>
  <si>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</si>
  <si>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</si>
  <si>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</si>
  <si>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</si>
  <si>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</si>
  <si>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</si>
  <si>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</si>
  <si>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</si>
  <si>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</si>
  <si>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</si>
  <si>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</si>
  <si>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</si>
  <si>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</si>
  <si>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</si>
  <si>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</si>
  <si>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</si>
  <si>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</si>
  <si>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</si>
  <si>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</si>
  <si>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</si>
  <si>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</si>
  <si>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</si>
  <si>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</si>
  <si>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</si>
  <si>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</si>
  <si>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</si>
  <si>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</si>
  <si>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</si>
  <si>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</si>
  <si>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</si>
  <si>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</si>
  <si>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</si>
  <si>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</si>
  <si>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</si>
  <si>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</si>
  <si>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</si>
  <si>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</si>
  <si>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</si>
  <si>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</si>
  <si>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</si>
  <si>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</si>
  <si>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</si>
  <si>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</si>
  <si>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</si>
  <si>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</si>
  <si>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</si>
  <si>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</si>
  <si>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</si>
  <si>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</si>
  <si>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</si>
  <si>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</si>
  <si>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</si>
  <si>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</si>
  <si>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</si>
  <si>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</si>
  <si>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</si>
  <si>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</si>
  <si>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</si>
  <si>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</si>
  <si>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</si>
  <si>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</si>
  <si>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</si>
  <si>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</si>
  <si>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</si>
  <si>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</si>
  <si>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</si>
  <si>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</si>
  <si>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</si>
  <si>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</si>
  <si>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</si>
  <si>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</si>
  <si>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</si>
  <si>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</si>
  <si>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</si>
  <si>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</si>
  <si>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</si>
  <si>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</si>
  <si>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</si>
  <si>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</si>
  <si>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</si>
  <si>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</si>
  <si>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</si>
  <si>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</si>
  <si>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</si>
  <si>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</si>
  <si>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</si>
  <si>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</si>
  <si>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</si>
  <si>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</si>
  <si>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</si>
  <si>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</si>
  <si>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</si>
  <si>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</si>
  <si>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</si>
  <si>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</si>
  <si>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</si>
  <si>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</si>
  <si>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</si>
  <si>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</si>
  <si>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</si>
  <si>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</si>
  <si>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</si>
  <si>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</si>
  <si>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</si>
  <si>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</si>
  <si>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</si>
  <si>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</si>
  <si>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</si>
  <si>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</si>
  <si>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</si>
  <si>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</si>
  <si>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</si>
  <si>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</si>
  <si>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</si>
  <si>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</si>
  <si>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</si>
  <si>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</si>
  <si>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</si>
  <si>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</si>
  <si>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</si>
  <si>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</si>
  <si>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</si>
  <si>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</si>
  <si>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</si>
  <si>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</si>
  <si>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</si>
  <si>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</si>
  <si>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</si>
  <si>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</si>
  <si>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</si>
  <si>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</si>
  <si>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</si>
  <si>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</si>
  <si>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</si>
  <si>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</si>
  <si>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</si>
  <si>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</si>
  <si>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</si>
  <si>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</si>
  <si>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</si>
  <si>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</si>
  <si>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</si>
  <si>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</si>
  <si>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</si>
  <si>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</si>
  <si>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</si>
  <si>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</si>
  <si>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</si>
  <si>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</si>
  <si>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</si>
  <si>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</si>
  <si>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</si>
  <si>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</si>
  <si>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</si>
  <si>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</si>
  <si>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</si>
  <si>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</si>
  <si>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</si>
  <si>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</si>
  <si>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</si>
  <si>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</si>
  <si>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</si>
  <si>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</si>
  <si>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</si>
  <si>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</si>
  <si>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</si>
  <si>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</si>
  <si>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</si>
  <si>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</si>
  <si>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</si>
  <si>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</si>
  <si>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</si>
  <si>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</si>
  <si>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</si>
  <si>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</si>
  <si>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</si>
  <si>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</si>
  <si>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</si>
  <si>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</si>
  <si>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</si>
  <si>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</si>
  <si>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</si>
  <si>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</si>
  <si>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</si>
  <si>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</si>
  <si>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</si>
  <si>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</si>
  <si>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</si>
  <si>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</si>
  <si>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</si>
  <si>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</si>
  <si>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</si>
  <si>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</si>
  <si>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</si>
  <si>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</si>
  <si>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</si>
  <si>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</si>
  <si>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</si>
  <si>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</si>
  <si>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</si>
  <si>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</si>
  <si>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</si>
  <si>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</si>
  <si>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</si>
  <si>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</si>
  <si>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</si>
  <si>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</si>
  <si>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</si>
  <si>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</si>
  <si>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</si>
  <si>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</si>
  <si>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</si>
  <si>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</si>
  <si>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</si>
  <si>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</si>
  <si>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</si>
  <si>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</si>
  <si>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</si>
  <si>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</si>
  <si>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</si>
  <si>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</si>
  <si>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</si>
  <si>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</si>
  <si>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</si>
  <si>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</si>
  <si>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</si>
  <si>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</si>
  <si>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</si>
  <si>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</si>
  <si>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</si>
  <si>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</si>
  <si>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</si>
  <si>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</si>
  <si>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</si>
  <si>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</si>
  <si>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</si>
  <si>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</si>
  <si>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</si>
  <si>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</si>
  <si>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</si>
  <si>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</si>
  <si>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</si>
  <si>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</si>
  <si>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</si>
  <si>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</si>
  <si>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</si>
  <si>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</si>
  <si>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</si>
  <si>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</si>
  <si>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</si>
  <si>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</si>
  <si>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</si>
  <si>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</si>
  <si>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</si>
  <si>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</si>
  <si>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</si>
  <si>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</si>
  <si>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</si>
  <si>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</si>
  <si>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</si>
  <si>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</si>
  <si>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</si>
  <si>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</si>
  <si>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</si>
  <si>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</si>
  <si>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</si>
  <si>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</si>
  <si>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</si>
  <si>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</si>
  <si>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</si>
  <si>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</si>
  <si>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</si>
  <si>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</si>
  <si>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</si>
  <si>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</si>
  <si>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</si>
  <si>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</si>
  <si>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</si>
  <si>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</si>
  <si>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</si>
  <si>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</si>
  <si>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</si>
  <si>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</si>
  <si>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</si>
  <si>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</si>
  <si>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</si>
  <si>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</si>
  <si>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</si>
  <si>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</si>
  <si>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</si>
  <si>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</si>
  <si>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</si>
  <si>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</si>
  <si>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</si>
  <si>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</si>
  <si>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</si>
  <si>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</si>
  <si>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</si>
  <si>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</si>
  <si>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</si>
  <si>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</si>
  <si>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</si>
  <si>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</si>
  <si>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</si>
  <si>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</si>
  <si>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</si>
  <si>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</si>
  <si>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</si>
  <si>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</si>
  <si>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</si>
  <si>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</si>
  <si>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</si>
  <si>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</si>
  <si>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</si>
  <si>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</si>
  <si>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</si>
  <si>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</si>
  <si>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</si>
  <si>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</si>
  <si>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</si>
  <si>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</si>
  <si>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</si>
  <si>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</si>
  <si>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</si>
  <si>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</si>
  <si>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</si>
  <si>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</si>
  <si>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</si>
  <si>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</si>
  <si>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</si>
  <si>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</si>
  <si>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</si>
  <si>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</si>
  <si>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</si>
  <si>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</si>
  <si>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</si>
  <si>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</si>
  <si>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</si>
  <si>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</si>
  <si>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</si>
  <si>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</si>
  <si>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</si>
  <si>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</si>
  <si>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</si>
  <si>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</si>
  <si>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</si>
  <si>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</si>
  <si>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</si>
  <si>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</si>
  <si>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</si>
  <si>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</si>
  <si>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</si>
  <si>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</si>
  <si>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</si>
  <si>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</si>
  <si>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</si>
  <si>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</si>
  <si>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</si>
  <si>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</si>
  <si>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</si>
  <si>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</si>
  <si>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</si>
  <si>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</si>
  <si>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</si>
  <si>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</si>
  <si>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</si>
  <si>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</si>
  <si>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</si>
  <si>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</si>
  <si>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</si>
  <si>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</si>
  <si>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</si>
  <si>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</si>
  <si>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</si>
  <si>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</si>
  <si>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</si>
  <si>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</si>
  <si>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</si>
  <si>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</si>
  <si>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</si>
  <si>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</si>
  <si>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</si>
  <si>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</si>
  <si>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</si>
  <si>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</si>
  <si>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</si>
  <si>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</si>
  <si>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</si>
  <si>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</si>
  <si>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</si>
  <si>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</si>
  <si>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</si>
  <si>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</si>
  <si>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</si>
  <si>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</si>
  <si>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</si>
  <si>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</si>
  <si>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</si>
  <si>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</si>
  <si>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</si>
  <si>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</si>
  <si>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</si>
  <si>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</si>
  <si>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</si>
  <si>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</si>
  <si>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</si>
  <si>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</si>
  <si>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</si>
  <si>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</si>
  <si>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</si>
  <si>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</si>
  <si>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</si>
  <si>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</si>
  <si>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</si>
  <si>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</si>
  <si>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</si>
  <si>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</si>
  <si>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</si>
  <si>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</si>
  <si>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</si>
  <si>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</si>
  <si>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</si>
  <si>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</si>
  <si>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</si>
  <si>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</si>
  <si>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</si>
  <si>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</si>
  <si>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</si>
  <si>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</si>
  <si>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</si>
  <si>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</si>
  <si>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</si>
  <si>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</si>
  <si>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</si>
  <si>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</si>
  <si>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</si>
  <si>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</si>
  <si>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</si>
  <si>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</si>
  <si>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</si>
  <si>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</si>
  <si>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</si>
  <si>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</si>
  <si>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</si>
  <si>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</si>
  <si>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</si>
  <si>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</si>
  <si>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</si>
  <si>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</si>
  <si>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</si>
  <si>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</si>
  <si>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</si>
  <si>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</si>
  <si>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</si>
  <si>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</si>
  <si>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</si>
  <si>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</si>
  <si>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</si>
  <si>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</si>
  <si>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</si>
  <si>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</si>
  <si>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</si>
  <si>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</si>
  <si>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</si>
  <si>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</si>
  <si>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</si>
  <si>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</si>
  <si>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</si>
  <si>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</si>
  <si>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</si>
  <si>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</si>
  <si>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</si>
  <si>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</si>
  <si>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</si>
  <si>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</si>
  <si>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</si>
  <si>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</si>
  <si>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</si>
  <si>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</si>
  <si>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</si>
  <si>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</si>
  <si>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</si>
  <si>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</si>
  <si>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</si>
  <si>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</si>
  <si>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</si>
  <si>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</si>
  <si>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</si>
  <si>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</si>
  <si>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</si>
  <si>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</si>
  <si>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</si>
  <si>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</si>
  <si>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</si>
  <si>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</si>
  <si>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</si>
  <si>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</si>
  <si>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</si>
  <si>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</si>
  <si>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</si>
  <si>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</si>
  <si>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</si>
  <si>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</si>
  <si>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</si>
  <si>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</si>
  <si>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</si>
  <si>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</si>
  <si>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</si>
  <si>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</si>
  <si>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</si>
  <si>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</si>
  <si>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</si>
  <si>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</si>
  <si>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</si>
  <si>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</si>
  <si>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</si>
  <si>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</si>
  <si>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</si>
  <si>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</si>
  <si>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</si>
  <si>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</si>
  <si>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</si>
  <si>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</si>
  <si>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</si>
  <si>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</si>
  <si>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</si>
  <si>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</si>
  <si>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</si>
  <si>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</si>
  <si>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</si>
  <si>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</si>
  <si>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</si>
  <si>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</si>
  <si>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</si>
  <si>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</si>
  <si>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</si>
  <si>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</si>
  <si>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</si>
  <si>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</si>
  <si>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</si>
  <si>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</si>
  <si>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</si>
  <si>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</si>
  <si>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</si>
  <si>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</si>
  <si>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</si>
  <si>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</si>
  <si>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</si>
  <si>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</si>
  <si>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</si>
  <si>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</si>
  <si>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</si>
  <si>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</si>
  <si>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</si>
  <si>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</si>
  <si>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</si>
  <si>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</si>
  <si>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</si>
  <si>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</si>
  <si>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</si>
  <si>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</si>
  <si>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</si>
  <si>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</si>
  <si>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</si>
  <si>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</si>
  <si>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</si>
  <si>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</si>
  <si>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</si>
  <si>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</si>
  <si>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</si>
  <si>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</si>
  <si>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</si>
  <si>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</si>
  <si>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</si>
  <si>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</si>
  <si>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</si>
  <si>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</si>
  <si>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</si>
  <si>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</si>
  <si>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</si>
  <si>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</si>
  <si>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</si>
  <si>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</si>
  <si>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</si>
  <si>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</si>
  <si>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</si>
  <si>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</si>
  <si>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</si>
  <si>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</si>
  <si>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</si>
  <si>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</si>
  <si>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</si>
  <si>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</si>
  <si>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</si>
  <si>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</si>
  <si>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</si>
  <si>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</si>
  <si>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</si>
  <si>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</si>
  <si>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</si>
  <si>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</si>
  <si>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</si>
  <si>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</si>
  <si>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</si>
  <si>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</si>
  <si>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</si>
  <si>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</si>
  <si>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</si>
  <si>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</si>
  <si>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</si>
  <si>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</si>
  <si>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</si>
  <si>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</si>
  <si>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</si>
  <si>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</si>
  <si>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</si>
  <si>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</si>
  <si>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</si>
  <si>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</si>
  <si>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</si>
  <si>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</si>
  <si>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</si>
  <si>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</si>
  <si>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</si>
  <si>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</si>
  <si>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</si>
  <si>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</si>
  <si>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</si>
  <si>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</si>
  <si>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</si>
  <si>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</si>
  <si>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</si>
  <si>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</si>
  <si>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</si>
  <si>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</si>
  <si>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</si>
  <si>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</si>
  <si>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</si>
  <si>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</si>
  <si>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</si>
  <si>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</si>
  <si>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</si>
  <si>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</si>
  <si>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</si>
  <si>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</si>
  <si>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</si>
  <si>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</si>
  <si>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</si>
  <si>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</si>
  <si>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</si>
  <si>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</si>
  <si>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</si>
  <si>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</si>
  <si>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</si>
  <si>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</si>
  <si>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</si>
  <si>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</si>
  <si>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</si>
  <si>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</si>
  <si>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</si>
  <si>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</si>
  <si>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</si>
  <si>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</si>
  <si>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</si>
  <si>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</si>
  <si>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</si>
  <si>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</si>
  <si>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</si>
  <si>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</si>
  <si>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</si>
  <si>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</si>
  <si>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</si>
  <si>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</si>
  <si>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</si>
  <si>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</si>
  <si>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</si>
  <si>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</si>
  <si>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</si>
  <si>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</si>
  <si>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</si>
  <si>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</si>
  <si>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</si>
  <si>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</si>
  <si>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</si>
  <si>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</si>
  <si>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</si>
  <si>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</si>
  <si>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</si>
  <si>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</si>
  <si>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</si>
  <si>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</si>
  <si>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</si>
  <si>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</si>
  <si>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</si>
  <si>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</si>
  <si>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</si>
  <si>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</si>
  <si>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</si>
  <si>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</si>
  <si>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</si>
  <si>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</si>
  <si>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</si>
  <si>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</si>
  <si>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</si>
  <si>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</si>
  <si>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</si>
  <si>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</si>
  <si>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</si>
  <si>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</si>
  <si>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</si>
  <si>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</si>
  <si>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</si>
  <si>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</si>
  <si>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</si>
  <si>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</si>
  <si>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</si>
  <si>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</si>
  <si>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</si>
  <si>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</si>
  <si>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</si>
  <si>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</si>
  <si>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</si>
  <si>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</si>
  <si>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</si>
  <si>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</si>
  <si>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</si>
  <si>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</si>
  <si>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</si>
  <si>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</si>
  <si>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</si>
  <si>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</si>
  <si>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</si>
  <si>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</si>
  <si>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</si>
  <si>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</si>
  <si>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</si>
  <si>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</si>
  <si>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</si>
  <si>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</si>
  <si>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</si>
  <si>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</si>
  <si>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</si>
  <si>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</si>
  <si>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</si>
  <si>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</si>
  <si>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</si>
  <si>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</si>
  <si>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</si>
  <si>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</si>
  <si>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</si>
  <si>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</si>
  <si>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</si>
  <si>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</si>
  <si>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</si>
  <si>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</si>
  <si>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</si>
  <si>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</si>
  <si>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</si>
  <si>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</si>
  <si>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</si>
  <si>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</si>
  <si>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</si>
  <si>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</si>
  <si>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</si>
  <si>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</si>
  <si>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</si>
  <si>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</si>
  <si>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</si>
  <si>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</si>
  <si>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</si>
  <si>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</si>
  <si>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</si>
  <si>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</si>
  <si>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</si>
  <si>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</si>
  <si>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</si>
  <si>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</si>
  <si>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</si>
  <si>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</si>
  <si>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</si>
  <si>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</si>
  <si>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</si>
  <si>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</si>
  <si>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</si>
  <si>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</si>
  <si>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</si>
  <si>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</si>
  <si>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</si>
  <si>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</si>
  <si>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</si>
  <si>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</si>
  <si>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</si>
  <si>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</si>
  <si>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</si>
  <si>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</si>
  <si>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</si>
  <si>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</si>
  <si>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</si>
  <si>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</si>
  <si>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</si>
  <si>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</si>
  <si>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</si>
  <si>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</si>
  <si>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</si>
  <si>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</si>
  <si>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</si>
  <si>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</si>
  <si>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</si>
  <si>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</si>
  <si>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</si>
  <si>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</si>
  <si>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</si>
  <si>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</si>
  <si>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</si>
  <si>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</si>
  <si>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</si>
  <si>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</si>
  <si>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</si>
  <si>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</si>
  <si>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</si>
  <si>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</si>
  <si>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</si>
  <si>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</si>
  <si>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</si>
  <si>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</si>
  <si>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</si>
  <si>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</si>
  <si>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</si>
  <si>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</si>
  <si>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</si>
  <si>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</si>
  <si>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</si>
  <si>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</si>
  <si>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</si>
  <si>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</si>
  <si>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</si>
  <si>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</si>
  <si>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</si>
  <si>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</si>
  <si>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</si>
  <si>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</si>
  <si>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</si>
  <si>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</si>
  <si>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</si>
  <si>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</si>
  <si>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</si>
  <si>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</si>
  <si>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</si>
  <si>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</si>
  <si>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</si>
  <si>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</si>
  <si>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</si>
  <si>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</si>
  <si>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</si>
  <si>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</si>
  <si>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</si>
  <si>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</si>
  <si>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</si>
  <si>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</si>
  <si>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</si>
  <si>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</si>
  <si>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</si>
  <si>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</si>
  <si>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</si>
  <si>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</si>
  <si>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</si>
  <si>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</si>
  <si>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</si>
  <si>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</si>
  <si>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</si>
  <si>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</si>
  <si>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</si>
  <si>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</si>
  <si>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</si>
  <si>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</si>
  <si>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</si>
  <si>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</si>
  <si>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</si>
  <si>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</si>
  <si>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</si>
  <si>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</si>
  <si>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</si>
  <si>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</si>
  <si>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</si>
  <si>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</si>
  <si>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</si>
  <si>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</si>
  <si>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</si>
  <si>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</si>
  <si>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</si>
  <si>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</si>
  <si>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</si>
  <si>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</si>
  <si>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</si>
  <si>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</si>
  <si>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</si>
  <si>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</si>
  <si>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</si>
  <si>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</si>
  <si>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</si>
  <si>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</si>
  <si>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</si>
  <si>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</si>
  <si>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</si>
  <si>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</si>
  <si>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</si>
  <si>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</si>
  <si>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</si>
  <si>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</si>
  <si>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</si>
  <si>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</si>
  <si>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</si>
  <si>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</si>
  <si>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</si>
  <si>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</si>
  <si>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</si>
  <si>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</si>
  <si>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</si>
  <si>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</si>
  <si>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</si>
  <si>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</si>
  <si>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</si>
  <si>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</si>
  <si>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</si>
  <si>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</si>
  <si>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</si>
  <si>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</si>
  <si>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</si>
  <si>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</si>
  <si>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</si>
  <si>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</si>
  <si>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</si>
  <si>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</si>
  <si>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</si>
  <si>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</si>
  <si>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</si>
  <si>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</si>
  <si>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</si>
  <si>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</si>
  <si>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</si>
  <si>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</si>
  <si>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</si>
  <si>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</si>
  <si>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</si>
  <si>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</si>
  <si>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</si>
  <si>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</si>
  <si>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</si>
  <si>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</si>
  <si>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</si>
  <si>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</si>
  <si>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</si>
  <si>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</si>
  <si>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</si>
  <si>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</si>
  <si>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</si>
  <si>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</si>
  <si>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</si>
  <si>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</si>
  <si>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</si>
  <si>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</si>
  <si>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</si>
  <si>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</si>
  <si>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</si>
  <si>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</si>
  <si>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</si>
  <si>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</si>
  <si>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</si>
  <si>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</si>
  <si>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</si>
  <si>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</si>
  <si>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</si>
  <si>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</si>
  <si>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</si>
  <si>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</si>
  <si>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</si>
  <si>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</si>
  <si>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</si>
  <si>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</si>
  <si>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</si>
  <si>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</si>
  <si>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</si>
  <si>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</si>
  <si>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</si>
  <si>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</si>
  <si>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</si>
  <si>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</si>
  <si>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</si>
  <si>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</si>
  <si>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</si>
  <si>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</si>
  <si>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</si>
  <si>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</si>
  <si>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</si>
  <si>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</si>
  <si>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</si>
  <si>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</si>
  <si>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</si>
  <si>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</si>
  <si>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</si>
  <si>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</si>
  <si>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</si>
  <si>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</si>
  <si>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</si>
  <si>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</si>
  <si>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</si>
  <si>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</si>
  <si>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</si>
  <si>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</si>
  <si>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</si>
  <si>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</si>
  <si>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</si>
  <si>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</si>
  <si>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</si>
  <si>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</si>
  <si>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</si>
  <si>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</si>
  <si>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</si>
  <si>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</si>
  <si>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</si>
  <si>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</si>
  <si>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</si>
  <si>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</si>
  <si>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</si>
  <si>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</si>
  <si>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</si>
  <si>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</si>
  <si>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</si>
  <si>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</si>
  <si>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</si>
  <si>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</si>
  <si>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</si>
  <si>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</si>
  <si>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</si>
  <si>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</si>
  <si>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</si>
  <si>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</si>
  <si>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</si>
  <si>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</si>
  <si>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</si>
  <si>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</si>
  <si>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</si>
  <si>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</si>
  <si>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</si>
  <si>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</si>
  <si>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</si>
  <si>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</si>
  <si>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</si>
  <si>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</si>
  <si>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</si>
  <si>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</si>
  <si>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</si>
  <si>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</si>
  <si>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</si>
  <si>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</si>
  <si>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</si>
  <si>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</si>
  <si>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</si>
  <si>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</si>
  <si>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</si>
  <si>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</si>
  <si>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</si>
  <si>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</si>
  <si>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</si>
  <si>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</si>
  <si>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</si>
  <si>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</si>
  <si>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</si>
  <si>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</si>
  <si>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</si>
  <si>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</si>
  <si>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</si>
  <si>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</si>
  <si>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</si>
  <si>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</si>
  <si>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</si>
  <si>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</si>
  <si>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</si>
  <si>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</si>
  <si>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</si>
  <si>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</si>
  <si>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</si>
  <si>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</si>
  <si>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</si>
  <si>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</si>
  <si>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</si>
  <si>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</si>
  <si>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</si>
  <si>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</si>
  <si>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</si>
  <si>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</si>
  <si>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</si>
  <si>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</si>
  <si>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</si>
  <si>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</si>
  <si>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</si>
  <si>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</si>
  <si>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</si>
  <si>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</si>
  <si>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</si>
  <si>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</si>
  <si>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</si>
  <si>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</si>
  <si>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</si>
  <si>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</si>
  <si>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</si>
  <si>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</si>
  <si>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</si>
  <si>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</si>
  <si>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</si>
  <si>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</si>
  <si>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</si>
  <si>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</si>
  <si>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</si>
  <si>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</si>
  <si>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</si>
  <si>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</si>
  <si>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</si>
  <si>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</si>
  <si>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</si>
  <si>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</si>
  <si>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</si>
  <si>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</si>
  <si>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</si>
  <si>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</si>
  <si>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</si>
  <si>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</si>
  <si>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</si>
  <si>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</si>
  <si>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</si>
  <si>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</si>
  <si>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</si>
  <si>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</si>
  <si>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</si>
  <si>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</si>
  <si>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</si>
  <si>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</si>
  <si>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</si>
  <si>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</si>
  <si>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</si>
  <si>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</si>
  <si>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</si>
  <si>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</si>
  <si>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</si>
  <si>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</si>
  <si>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</si>
  <si>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</si>
  <si>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</si>
  <si>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</si>
  <si>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</si>
  <si>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</si>
  <si>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</si>
  <si>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</si>
  <si>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</si>
  <si>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</si>
  <si>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</si>
  <si>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</si>
  <si>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</si>
  <si>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</si>
  <si>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</si>
  <si>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</si>
  <si>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</si>
  <si>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</si>
  <si>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</si>
  <si>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</si>
  <si>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</si>
  <si>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</si>
  <si>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</si>
  <si>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</si>
  <si>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</si>
  <si>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</si>
  <si>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</si>
  <si>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</si>
  <si>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</si>
  <si>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</si>
  <si>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</si>
  <si>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</si>
  <si>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</si>
  <si>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</si>
  <si>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</si>
  <si>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</si>
  <si>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</si>
  <si>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</si>
  <si>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</si>
  <si>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</si>
  <si>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</si>
  <si>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</si>
  <si>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</si>
  <si>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</si>
  <si>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</si>
  <si>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</si>
  <si>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</si>
  <si>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</si>
  <si>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</si>
  <si>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</si>
  <si>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</si>
  <si>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</si>
  <si>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</si>
  <si>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</si>
  <si>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</si>
  <si>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</si>
  <si>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</si>
  <si>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</si>
  <si>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</si>
  <si>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</si>
  <si>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</si>
  <si>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</si>
  <si>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</si>
  <si>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</si>
  <si>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</si>
  <si>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</si>
  <si>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</si>
  <si>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</si>
  <si>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</si>
  <si>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</si>
  <si>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</si>
  <si>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</si>
  <si>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</si>
  <si>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</si>
  <si>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</si>
  <si>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</si>
  <si>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</si>
  <si>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</si>
  <si>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</si>
  <si>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</si>
  <si>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</si>
  <si>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</si>
  <si>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</si>
  <si>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</si>
  <si>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</si>
  <si>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</si>
  <si>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</si>
  <si>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</si>
  <si>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</si>
  <si>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</si>
  <si>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</si>
  <si>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</si>
  <si>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</si>
  <si>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</si>
  <si>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</si>
  <si>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</si>
  <si>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</si>
  <si>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</si>
  <si>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</si>
  <si>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</si>
  <si>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</si>
  <si>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</si>
  <si>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</si>
  <si>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</si>
  <si>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</si>
  <si>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</si>
  <si>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</si>
  <si>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</si>
  <si>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</si>
  <si>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</si>
  <si>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</si>
  <si>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</si>
  <si>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</si>
  <si>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</si>
  <si>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</si>
  <si>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</si>
  <si>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</si>
  <si>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</si>
  <si>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</si>
  <si>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</si>
  <si>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</si>
  <si>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</si>
  <si>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</si>
  <si>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</si>
  <si>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</si>
  <si>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</si>
  <si>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</si>
  <si>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</si>
  <si>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</si>
  <si>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</si>
  <si>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</si>
  <si>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</si>
  <si>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</si>
  <si>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</si>
  <si>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</si>
  <si>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</si>
  <si>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</si>
  <si>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</si>
  <si>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</si>
  <si>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</si>
  <si>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</si>
  <si>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</si>
  <si>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</si>
  <si>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</si>
  <si>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</si>
  <si>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</si>
  <si>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</si>
  <si>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</si>
  <si>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</si>
  <si>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</si>
  <si>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</si>
  <si>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</si>
  <si>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</si>
  <si>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</si>
  <si>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</si>
  <si>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</si>
  <si>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</si>
  <si>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</si>
  <si>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</si>
  <si>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</si>
  <si>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</si>
  <si>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</si>
  <si>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</si>
  <si>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</si>
  <si>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</si>
  <si>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</si>
  <si>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</si>
  <si>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</si>
  <si>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</si>
  <si>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</si>
  <si>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</si>
  <si>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</si>
  <si>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</si>
  <si>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</si>
  <si>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</si>
  <si>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</si>
  <si>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</si>
  <si>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</si>
  <si>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</si>
  <si>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</si>
  <si>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</si>
  <si>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</si>
  <si>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</si>
  <si>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</si>
  <si>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</si>
  <si>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</si>
  <si>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</si>
  <si>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</si>
  <si>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</si>
  <si>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</si>
  <si>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</si>
  <si>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</si>
  <si>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</si>
  <si>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</si>
  <si>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</si>
  <si>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</si>
  <si>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</si>
  <si>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</si>
  <si>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</si>
  <si>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</si>
  <si>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</si>
  <si>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</si>
  <si>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</si>
  <si>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</si>
  <si>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</si>
  <si>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</si>
  <si>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</si>
  <si>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</si>
  <si>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</si>
  <si>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</si>
  <si>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</si>
  <si>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</si>
  <si>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</si>
  <si>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</si>
  <si>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</si>
  <si>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</si>
  <si>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</si>
  <si>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</si>
  <si>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</si>
  <si>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</si>
  <si>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</si>
  <si>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</si>
  <si>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</si>
  <si>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</si>
  <si>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</si>
  <si>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</si>
  <si>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</si>
  <si>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</si>
  <si>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</si>
  <si>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</si>
  <si>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</si>
  <si>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</si>
  <si>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</si>
  <si>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</si>
  <si>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</si>
  <si>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</si>
  <si>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</si>
  <si>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</si>
  <si>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</si>
  <si>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</si>
  <si>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</si>
  <si>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</si>
  <si>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</si>
  <si>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</si>
  <si>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</si>
  <si>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</si>
  <si>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</si>
  <si>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</si>
  <si>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</si>
  <si>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</si>
  <si>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</si>
  <si>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</si>
  <si>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</si>
  <si>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</si>
  <si>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</si>
  <si>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</si>
  <si>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</si>
  <si>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</si>
  <si>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</si>
  <si>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</si>
  <si>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</si>
  <si>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</si>
  <si>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</si>
  <si>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</si>
  <si>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</si>
  <si>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</si>
  <si>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</si>
  <si>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</si>
  <si>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</si>
  <si>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</si>
  <si>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</si>
  <si>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</si>
  <si>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</si>
  <si>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</si>
  <si>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</si>
  <si>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</si>
  <si>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</si>
  <si>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</si>
  <si>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</si>
  <si>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</si>
  <si>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</si>
  <si>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</si>
  <si>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</si>
  <si>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</si>
  <si>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</si>
  <si>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</si>
  <si>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</si>
  <si>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</si>
  <si>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</si>
  <si>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</si>
  <si>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</si>
  <si>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</si>
  <si>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</si>
  <si>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</si>
  <si>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</si>
  <si>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</si>
  <si>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</si>
  <si>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</si>
  <si>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</si>
  <si>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</si>
  <si>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</si>
  <si>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</si>
  <si>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</si>
  <si>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</si>
  <si>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</si>
  <si>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</si>
  <si>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</si>
  <si>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</si>
  <si>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</si>
  <si>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</si>
  <si>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</si>
  <si>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</si>
  <si>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</si>
  <si>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</si>
  <si>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</si>
  <si>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</si>
  <si>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</si>
  <si>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</si>
  <si>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</si>
  <si>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</si>
  <si>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</si>
  <si>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</si>
  <si>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</si>
  <si>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</si>
  <si>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</si>
  <si>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</si>
  <si>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</si>
  <si>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</si>
  <si>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</si>
  <si>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</si>
  <si>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</si>
  <si>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</si>
  <si>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</si>
  <si>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</si>
  <si>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</si>
  <si>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</si>
  <si>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</si>
  <si>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</si>
  <si>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</si>
  <si>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</si>
  <si>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</si>
  <si>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</si>
  <si>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</si>
  <si>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</si>
  <si>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</si>
  <si>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</si>
  <si>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</si>
  <si>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</si>
  <si>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</si>
  <si>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</si>
  <si>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</si>
  <si>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</si>
  <si>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</si>
  <si>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</si>
  <si>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</si>
  <si>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</si>
  <si>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</si>
  <si>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</si>
  <si>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</si>
  <si>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</si>
  <si>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</si>
  <si>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</si>
  <si>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</si>
  <si>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</si>
  <si>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</si>
  <si>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</si>
  <si>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</si>
  <si>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</si>
  <si>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</si>
  <si>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</si>
  <si>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</si>
  <si>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</si>
  <si>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</si>
  <si>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</si>
  <si>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</si>
  <si>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</si>
  <si>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</si>
  <si>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</si>
  <si>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</si>
  <si>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</si>
  <si>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</si>
  <si>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</si>
  <si>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</si>
  <si>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</si>
  <si>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</si>
  <si>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</si>
  <si>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</si>
  <si>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</si>
  <si>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</si>
  <si>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</si>
  <si>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</si>
  <si>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</si>
  <si>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</si>
  <si>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</si>
  <si>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</si>
  <si>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</si>
  <si>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</si>
  <si>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</si>
  <si>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</si>
  <si>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</si>
  <si>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</si>
  <si>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</si>
  <si>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</si>
  <si>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</si>
  <si>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</si>
  <si>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</si>
  <si>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</si>
  <si>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</si>
  <si>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</si>
  <si>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</si>
  <si>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</si>
  <si>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</si>
  <si>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</si>
  <si>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</si>
  <si>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</si>
  <si>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</si>
  <si>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</si>
  <si>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</si>
  <si>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</si>
  <si>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</si>
  <si>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</si>
  <si>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</si>
  <si>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</si>
  <si>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</si>
  <si>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</si>
  <si>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</si>
  <si>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</si>
  <si>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</si>
  <si>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</si>
  <si>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</si>
  <si>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</si>
  <si>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</si>
  <si>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</si>
  <si>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</si>
  <si>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</si>
  <si>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</si>
  <si>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</si>
  <si>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</si>
  <si>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</si>
  <si>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</si>
  <si>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</si>
  <si>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</si>
  <si>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</si>
  <si>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</si>
  <si>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</si>
  <si>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</si>
  <si>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</si>
  <si>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</si>
  <si>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</si>
  <si>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</si>
  <si>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</si>
  <si>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</si>
  <si>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</si>
  <si>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</si>
  <si>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</si>
  <si>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</si>
  <si>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</si>
  <si>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</si>
  <si>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</si>
  <si>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</si>
  <si>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</si>
  <si>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</si>
  <si>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</si>
  <si>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</si>
  <si>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</si>
  <si>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</si>
  <si>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</si>
  <si>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</si>
  <si>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</si>
  <si>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</si>
  <si>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</si>
  <si>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</si>
  <si>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</si>
  <si>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</si>
  <si>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</si>
  <si>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</si>
  <si>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</si>
  <si>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</si>
  <si>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</si>
  <si>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</si>
  <si>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</si>
  <si>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</si>
  <si>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</si>
  <si>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</si>
  <si>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</si>
  <si>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</si>
  <si>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</si>
  <si>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</si>
  <si>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</si>
  <si>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</si>
  <si>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</si>
  <si>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</si>
  <si>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</si>
  <si>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</si>
  <si>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</si>
  <si>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</si>
  <si>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</si>
  <si>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</si>
  <si>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</si>
  <si>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</si>
  <si>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</si>
  <si>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</si>
  <si>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</si>
  <si>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</si>
  <si>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</si>
  <si>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</si>
  <si>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</si>
  <si>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</si>
  <si>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</si>
  <si>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</si>
  <si>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</si>
  <si>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</si>
  <si>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</si>
  <si>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</si>
  <si>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</si>
  <si>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</si>
  <si>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</si>
  <si>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</si>
  <si>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</si>
  <si>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</si>
  <si>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</si>
  <si>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</si>
  <si>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</si>
  <si>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</si>
  <si>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</si>
  <si>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</si>
  <si>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</si>
  <si>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</si>
  <si>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</si>
  <si>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</si>
  <si>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</si>
  <si>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</si>
  <si>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</si>
  <si>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</si>
  <si>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</si>
  <si>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</si>
  <si>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</si>
  <si>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</si>
  <si>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</si>
  <si>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</si>
  <si>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</si>
  <si>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</si>
  <si>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</si>
  <si>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</si>
  <si>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</si>
  <si>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</si>
  <si>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</si>
  <si>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</si>
  <si>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</si>
  <si>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</si>
  <si>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</si>
  <si>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</si>
  <si>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</si>
  <si>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</si>
  <si>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</si>
  <si>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</si>
  <si>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</si>
  <si>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</si>
  <si>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</si>
  <si>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</si>
  <si>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</si>
  <si>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</si>
  <si>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</si>
  <si>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</si>
  <si>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</si>
  <si>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</si>
  <si>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</si>
  <si>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</si>
  <si>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</si>
  <si>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</si>
  <si>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</si>
  <si>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</si>
  <si>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</si>
  <si>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</si>
  <si>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</si>
  <si>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</si>
  <si>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</si>
  <si>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</si>
  <si>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</si>
  <si>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</si>
  <si>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</si>
  <si>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</si>
  <si>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</si>
  <si>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</si>
  <si>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</si>
  <si>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</si>
  <si>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</si>
  <si>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</si>
  <si>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</si>
  <si>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</si>
  <si>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</si>
  <si>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</si>
  <si>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</si>
  <si>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</si>
  <si>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</si>
  <si>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</si>
  <si>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</si>
  <si>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</si>
  <si>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</si>
  <si>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</si>
  <si>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</si>
  <si>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</si>
  <si>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</si>
  <si>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</si>
  <si>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</si>
  <si>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</si>
  <si>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</si>
  <si>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</si>
  <si>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</si>
  <si>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</si>
  <si>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</si>
  <si>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</si>
  <si>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</si>
  <si>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</si>
  <si>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</si>
  <si>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</si>
  <si>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</si>
  <si>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</si>
  <si>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</si>
  <si>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</si>
  <si>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</si>
  <si>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</si>
  <si>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</si>
  <si>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</si>
  <si>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</si>
  <si>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</si>
  <si>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</si>
  <si>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</si>
  <si>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</si>
  <si>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</si>
  <si>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</si>
  <si>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</si>
  <si>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</si>
  <si>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</si>
  <si>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</si>
  <si>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</si>
  <si>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</si>
  <si>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</si>
  <si>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</si>
  <si>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</si>
  <si>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</si>
  <si>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</si>
  <si>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</si>
  <si>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</si>
  <si>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</si>
  <si>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</si>
  <si>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</si>
  <si>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</si>
  <si>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</si>
  <si>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</si>
  <si>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</si>
  <si>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</si>
  <si>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</si>
  <si>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</si>
  <si>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</si>
  <si>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</si>
  <si>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</si>
  <si>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</si>
  <si>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</si>
  <si>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</si>
  <si>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</si>
  <si>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</si>
  <si>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</si>
  <si>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</si>
  <si>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</si>
  <si>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</si>
  <si>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</si>
  <si>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</si>
  <si>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</si>
  <si>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</si>
  <si>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</si>
  <si>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</si>
  <si>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</si>
  <si>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</si>
  <si>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</si>
  <si>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</si>
  <si>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</si>
  <si>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</si>
  <si>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</si>
  <si>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</si>
  <si>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</si>
  <si>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</si>
  <si>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</si>
  <si>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</si>
  <si>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</si>
  <si>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</si>
  <si>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</si>
  <si>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</si>
  <si>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</si>
  <si>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</si>
  <si>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</si>
  <si>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</si>
  <si>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</si>
  <si>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</si>
  <si>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</si>
  <si>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</si>
  <si>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</si>
  <si>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</si>
  <si>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</si>
  <si>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</si>
  <si>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</si>
  <si>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</si>
  <si>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</si>
  <si>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</si>
  <si>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</si>
  <si>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</si>
  <si>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</si>
  <si>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</si>
  <si>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</si>
  <si>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</si>
  <si>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</si>
  <si>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</si>
  <si>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</si>
  <si>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</si>
  <si>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</si>
  <si>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</si>
  <si>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</si>
  <si>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</si>
  <si>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</si>
  <si>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</si>
  <si>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</si>
  <si>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</si>
  <si>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</si>
  <si>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</si>
  <si>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</si>
  <si>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</si>
  <si>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</si>
  <si>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</si>
  <si>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</si>
  <si>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</si>
  <si>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</si>
  <si>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</si>
  <si>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</si>
  <si>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</si>
  <si>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</si>
  <si>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</si>
  <si>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</si>
  <si>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</si>
  <si>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</si>
  <si>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</si>
  <si>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</si>
  <si>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</si>
  <si>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</si>
  <si>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</si>
  <si>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</si>
  <si>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</si>
  <si>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</si>
  <si>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</si>
  <si>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</si>
  <si>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</si>
  <si>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</si>
  <si>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</si>
  <si>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</si>
  <si>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</si>
  <si>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</si>
  <si>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</si>
  <si>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</si>
  <si>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</si>
  <si>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</si>
  <si>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</si>
  <si>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</si>
  <si>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</si>
  <si>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</si>
  <si>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</si>
  <si>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</si>
  <si>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</si>
  <si>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</si>
  <si>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</si>
  <si>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</si>
  <si>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</si>
  <si>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</si>
  <si>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</si>
  <si>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</si>
  <si>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</si>
  <si>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</si>
  <si>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</si>
  <si>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</si>
  <si>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</si>
  <si>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</si>
  <si>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</si>
  <si>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</si>
  <si>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</si>
  <si>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</si>
  <si>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</si>
  <si>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</si>
  <si>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</si>
  <si>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</si>
  <si>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</si>
  <si>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</si>
  <si>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</si>
  <si>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</si>
  <si>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</si>
  <si>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</si>
  <si>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</si>
  <si>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</si>
  <si>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</si>
  <si>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</si>
  <si>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</si>
  <si>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</si>
  <si>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</si>
  <si>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</si>
  <si>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</si>
  <si>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</si>
  <si>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</si>
  <si>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</si>
  <si>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</si>
  <si>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</si>
  <si>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</si>
  <si>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</si>
  <si>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</si>
  <si>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</si>
  <si>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</si>
  <si>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</si>
  <si>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</si>
  <si>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</si>
  <si>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</si>
  <si>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</si>
  <si>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</si>
  <si>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</si>
  <si>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</si>
  <si>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</si>
  <si>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</si>
  <si>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</si>
  <si>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</si>
  <si>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</si>
  <si>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</si>
  <si>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</si>
  <si>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</si>
  <si>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</si>
  <si>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</si>
  <si>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</si>
  <si>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</si>
  <si>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</si>
  <si>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</si>
  <si>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</si>
  <si>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</si>
  <si>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</si>
  <si>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</si>
  <si>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</si>
  <si>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</si>
  <si>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</si>
  <si>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</si>
  <si>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</si>
  <si>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</si>
  <si>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</si>
  <si>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</si>
  <si>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</si>
  <si>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</si>
  <si>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</si>
  <si>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</si>
  <si>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</si>
  <si>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</si>
  <si>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</si>
  <si>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</si>
  <si>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</si>
  <si>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</si>
  <si>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</si>
  <si>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</si>
  <si>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</si>
  <si>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</si>
  <si>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</si>
  <si>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</si>
  <si>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</si>
  <si>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</si>
  <si>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</si>
  <si>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</si>
  <si>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</si>
  <si>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</si>
  <si>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</si>
  <si>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</si>
  <si>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</si>
  <si>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</si>
  <si>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</si>
  <si>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</si>
  <si>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</si>
  <si>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</si>
  <si>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</si>
  <si>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</si>
  <si>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</si>
  <si>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</si>
  <si>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</si>
  <si>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</si>
  <si>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</si>
  <si>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</si>
  <si>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</si>
  <si>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</si>
  <si>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</si>
  <si>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</si>
  <si>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</si>
  <si>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</si>
  <si>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</si>
  <si>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</si>
  <si>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</si>
  <si>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</si>
  <si>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</si>
  <si>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</si>
  <si>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</si>
  <si>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</si>
  <si>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</si>
  <si>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</si>
  <si>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</si>
  <si>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</si>
  <si>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</si>
  <si>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</si>
  <si>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</si>
  <si>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</si>
  <si>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</si>
  <si>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</si>
  <si>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</si>
  <si>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</si>
  <si>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</si>
  <si>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</si>
  <si>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</si>
  <si>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</si>
  <si>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</si>
  <si>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</si>
  <si>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</si>
  <si>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</si>
  <si>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</si>
  <si>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</si>
  <si>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</si>
  <si>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</si>
  <si>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</si>
  <si>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</si>
  <si>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</si>
  <si>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</si>
  <si>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</si>
  <si>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</si>
  <si>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</si>
  <si>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</si>
  <si>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</si>
  <si>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</si>
  <si>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</si>
  <si>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</si>
  <si>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</si>
  <si>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</si>
  <si>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</si>
  <si>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</si>
  <si>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</si>
  <si>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</si>
  <si>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</si>
  <si>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</si>
  <si>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</si>
  <si>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</si>
  <si>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</si>
  <si>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</si>
  <si>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</si>
  <si>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</si>
  <si>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</si>
  <si>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</si>
  <si>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</si>
  <si>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</si>
  <si>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</si>
  <si>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</si>
  <si>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</si>
  <si>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</si>
  <si>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</si>
  <si>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</si>
  <si>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</si>
  <si>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</si>
  <si>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</si>
  <si>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</si>
  <si>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</si>
  <si>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</si>
  <si>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</si>
  <si>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</si>
  <si>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</si>
  <si>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</si>
  <si>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</si>
  <si>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</si>
  <si>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</si>
  <si>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</si>
  <si>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</si>
  <si>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</si>
  <si>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</si>
  <si>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</si>
  <si>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</si>
  <si>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</si>
  <si>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</si>
  <si>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</si>
  <si>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</si>
  <si>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</si>
  <si>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</si>
  <si>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</si>
  <si>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</si>
  <si>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</si>
  <si>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</si>
  <si>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</si>
  <si>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</si>
  <si>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</si>
  <si>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</si>
  <si>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</si>
  <si>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</si>
  <si>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</si>
  <si>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</si>
  <si>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</si>
  <si>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</si>
  <si>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</si>
  <si>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</si>
  <si>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</si>
  <si>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</si>
  <si>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</si>
  <si>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</si>
  <si>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</si>
  <si>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</si>
  <si>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</si>
  <si>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</si>
  <si>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</si>
  <si>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</si>
  <si>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</si>
  <si>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</si>
  <si>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</si>
  <si>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</si>
  <si>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</si>
  <si>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</si>
  <si>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</si>
  <si>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</si>
  <si>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</si>
  <si>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</si>
  <si>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</si>
  <si>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</si>
  <si>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</si>
  <si>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</si>
  <si>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</si>
  <si>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</si>
  <si>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</si>
  <si>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</si>
  <si>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</si>
  <si>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</si>
  <si>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</si>
  <si>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</si>
  <si>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</si>
  <si>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</si>
  <si>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</si>
  <si>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</si>
  <si>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</si>
  <si>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</si>
  <si>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</si>
  <si>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</si>
  <si>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</si>
  <si>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</si>
  <si>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</si>
  <si>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</si>
  <si>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</si>
  <si>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</si>
  <si>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</si>
  <si>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</si>
  <si>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</si>
  <si>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</si>
  <si>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</si>
  <si>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</si>
  <si>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</si>
  <si>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</si>
  <si>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</si>
  <si>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</si>
  <si>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</si>
  <si>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</si>
  <si>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</si>
  <si>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</si>
  <si>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</si>
  <si>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</si>
  <si>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</si>
  <si>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</si>
  <si>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</si>
  <si>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</si>
  <si>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</si>
  <si>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</si>
  <si>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</si>
  <si>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</si>
  <si>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</si>
  <si>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</si>
  <si>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</si>
  <si>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</si>
  <si>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</si>
  <si>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</si>
  <si>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</si>
  <si>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</si>
  <si>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</si>
  <si>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</si>
  <si>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</si>
  <si>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</si>
  <si>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</si>
  <si>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</si>
  <si>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</si>
  <si>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</si>
  <si>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</si>
  <si>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</si>
  <si>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</si>
  <si>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</si>
  <si>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</si>
  <si>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</si>
  <si>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</si>
  <si>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</si>
  <si>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</si>
  <si>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</si>
  <si>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</si>
  <si>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</si>
  <si>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</si>
  <si>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</si>
  <si>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</si>
  <si>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</si>
  <si>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</si>
  <si>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</si>
  <si>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</si>
  <si>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</si>
  <si>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</si>
  <si>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</si>
  <si>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</si>
  <si>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</si>
  <si>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</si>
  <si>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</si>
  <si>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</si>
  <si>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</si>
  <si>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</si>
  <si>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</si>
  <si>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</si>
  <si>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</si>
  <si>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</si>
  <si>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</si>
  <si>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</si>
  <si>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</si>
  <si>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</si>
  <si>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</si>
  <si>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</si>
  <si>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</si>
  <si>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</si>
  <si>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</si>
  <si>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</si>
  <si>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</si>
  <si>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</si>
  <si>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</si>
  <si>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</si>
  <si>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</si>
  <si>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</si>
  <si>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</si>
  <si>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</si>
  <si>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</si>
  <si>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</si>
  <si>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</si>
  <si>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</si>
  <si>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</si>
  <si>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</si>
  <si>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</si>
  <si>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</si>
  <si>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</si>
  <si>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</si>
  <si>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</si>
  <si>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</si>
  <si>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</si>
  <si>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</si>
  <si>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</si>
  <si>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</si>
  <si>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</si>
  <si>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</si>
  <si>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</si>
  <si>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</si>
  <si>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</si>
  <si>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</si>
  <si>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</si>
  <si>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</si>
  <si>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</si>
  <si>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</si>
  <si>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</si>
  <si>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</si>
  <si>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</si>
  <si>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</si>
  <si>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</si>
  <si>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</si>
  <si>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</si>
  <si>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</si>
  <si>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</si>
  <si>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</si>
  <si>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</si>
  <si>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</si>
  <si>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</si>
  <si>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</si>
  <si>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</si>
  <si>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</si>
  <si>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</si>
  <si>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</si>
  <si>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</si>
  <si>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</si>
  <si>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</si>
  <si>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</si>
  <si>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</si>
  <si>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</si>
  <si>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</si>
  <si>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</si>
  <si>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</si>
  <si>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</si>
  <si>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</si>
  <si>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</si>
  <si>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</si>
  <si>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</si>
  <si>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</si>
  <si>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</si>
  <si>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</si>
  <si>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</si>
  <si>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</si>
  <si>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</si>
  <si>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</si>
  <si>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</si>
  <si>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</si>
  <si>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</si>
  <si>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</si>
  <si>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</si>
  <si>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</si>
  <si>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</si>
  <si>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</si>
  <si>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</si>
  <si>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</si>
  <si>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</si>
  <si>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</si>
  <si>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</si>
  <si>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</si>
  <si>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</si>
  <si>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</si>
  <si>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</si>
  <si>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</si>
  <si>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</si>
  <si>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</si>
  <si>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</si>
  <si>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</si>
  <si>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</si>
  <si>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</si>
  <si>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</si>
  <si>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</si>
  <si>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</si>
  <si>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</si>
  <si>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</si>
  <si>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</si>
  <si>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</si>
  <si>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</si>
  <si>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</si>
  <si>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</si>
  <si>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</si>
  <si>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</si>
  <si>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</si>
  <si>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</si>
  <si>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</si>
  <si>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</si>
  <si>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</si>
  <si>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</si>
  <si>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</si>
  <si>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</si>
  <si>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</si>
  <si>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</si>
  <si>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</si>
  <si>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</si>
  <si>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</si>
  <si>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</si>
  <si>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</si>
  <si>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</si>
  <si>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</si>
  <si>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</si>
  <si>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</si>
  <si>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</si>
  <si>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</si>
  <si>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</si>
  <si>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</si>
  <si>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</si>
  <si>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</si>
  <si>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</si>
  <si>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</si>
  <si>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</si>
  <si>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</si>
  <si>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</si>
  <si>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</si>
  <si>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</si>
  <si>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</si>
  <si>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</si>
  <si>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</si>
  <si>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</si>
  <si>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</si>
  <si>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</si>
  <si>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</si>
  <si>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</si>
  <si>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</si>
  <si>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</si>
  <si>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</si>
  <si>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</si>
  <si>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</si>
  <si>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</si>
  <si>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</si>
  <si>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</si>
  <si>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</si>
  <si>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</si>
  <si>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</si>
  <si>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</si>
  <si>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</si>
  <si>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</si>
  <si>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</si>
  <si>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</si>
  <si>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</si>
  <si>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</si>
  <si>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</si>
  <si>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</si>
  <si>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</si>
  <si>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</si>
  <si>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</si>
  <si>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</si>
  <si>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</si>
  <si>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</si>
  <si>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</si>
  <si>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</si>
  <si>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</si>
  <si>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</si>
  <si>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</si>
  <si>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</si>
  <si>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</si>
  <si>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</si>
  <si>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</si>
  <si>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</si>
  <si>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</si>
  <si>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</si>
  <si>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</si>
  <si>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</si>
  <si>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</si>
  <si>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</si>
  <si>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</si>
  <si>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</si>
  <si>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</si>
  <si>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</si>
  <si>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</si>
  <si>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</si>
  <si>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</si>
  <si>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</si>
  <si>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</si>
  <si>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</si>
  <si>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</si>
  <si>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</si>
  <si>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</si>
  <si>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</si>
  <si>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</si>
  <si>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</si>
  <si>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</si>
  <si>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</si>
  <si>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</si>
  <si>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</si>
  <si>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</si>
  <si>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</si>
  <si>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</si>
  <si>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</si>
  <si>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</si>
  <si>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</si>
  <si>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</si>
  <si>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</si>
  <si>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</si>
  <si>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</si>
  <si>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</si>
  <si>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</si>
  <si>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</si>
  <si>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</si>
  <si>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</si>
  <si>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</si>
  <si>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</si>
  <si>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</si>
  <si>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</si>
  <si>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</si>
  <si>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</si>
  <si>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</si>
  <si>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</si>
  <si>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</si>
  <si>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</si>
  <si>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</si>
  <si>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</si>
  <si>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</si>
  <si>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</si>
  <si>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</si>
  <si>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</si>
  <si>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</si>
  <si>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</si>
  <si>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</si>
  <si>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</si>
  <si>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</si>
  <si>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</si>
  <si>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</si>
  <si>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</si>
  <si>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</si>
  <si>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</si>
  <si>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</si>
  <si>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</si>
  <si>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</si>
  <si>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</si>
  <si>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</si>
  <si>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</si>
  <si>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</si>
  <si>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</si>
  <si>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</si>
  <si>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</si>
  <si>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</si>
  <si>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</si>
  <si>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</si>
  <si>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</si>
  <si>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</si>
  <si>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</si>
  <si>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</si>
  <si>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</si>
  <si>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</si>
  <si>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</si>
  <si>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</si>
  <si>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</si>
  <si>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</si>
  <si>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</si>
  <si>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</si>
  <si>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</si>
  <si>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</si>
  <si>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</si>
  <si>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</si>
  <si>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</si>
  <si>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</si>
  <si>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</si>
  <si>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</si>
  <si>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</si>
  <si>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</si>
  <si>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</si>
  <si>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</si>
  <si>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</si>
  <si>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</si>
  <si>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</si>
  <si>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</si>
  <si>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</si>
  <si>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</si>
  <si>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</si>
  <si>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</si>
  <si>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</si>
  <si>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</si>
  <si>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</si>
  <si>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</si>
  <si>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</si>
  <si>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</si>
  <si>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</si>
  <si>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</si>
  <si>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</si>
  <si>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</si>
  <si>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</si>
  <si>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</si>
  <si>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</si>
  <si>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</si>
  <si>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</si>
  <si>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</si>
  <si>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</si>
  <si>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</si>
  <si>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</si>
  <si>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</si>
  <si>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</si>
  <si>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</si>
  <si>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</si>
  <si>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</si>
  <si>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</si>
  <si>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</si>
  <si>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</si>
  <si>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</si>
  <si>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</si>
  <si>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</si>
  <si>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</si>
  <si>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</si>
  <si>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</si>
  <si>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</si>
  <si>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</si>
  <si>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</si>
  <si>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</si>
  <si>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</si>
  <si>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</si>
  <si>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</si>
  <si>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</si>
  <si>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</si>
  <si>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</si>
  <si>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</si>
  <si>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</si>
  <si>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</si>
  <si>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</si>
  <si>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</si>
  <si>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</si>
  <si>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</si>
  <si>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</si>
  <si>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</si>
  <si>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</si>
  <si>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</si>
  <si>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</si>
  <si>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</si>
  <si>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</si>
  <si>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</si>
  <si>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</si>
  <si>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</si>
  <si>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</si>
  <si>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</si>
  <si>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</si>
  <si>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</si>
  <si>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</si>
  <si>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</si>
  <si>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</si>
  <si>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</si>
  <si>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</si>
  <si>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</si>
  <si>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</si>
  <si>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</si>
  <si>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</si>
  <si>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</si>
  <si>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</si>
  <si>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</si>
  <si>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</si>
  <si>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</si>
  <si>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</si>
  <si>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</si>
  <si>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</si>
  <si>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</si>
  <si>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</si>
  <si>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</si>
  <si>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</si>
  <si>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</si>
  <si>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</si>
  <si>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</si>
  <si>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</si>
  <si>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</si>
  <si>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</si>
  <si>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</si>
  <si>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</si>
  <si>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</si>
  <si>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</si>
  <si>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</si>
  <si>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</si>
  <si>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</si>
  <si>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</si>
  <si>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</si>
  <si>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</si>
  <si>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</si>
  <si>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</si>
  <si>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</si>
  <si>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</si>
  <si>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</si>
  <si>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</si>
  <si>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</si>
  <si>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</si>
  <si>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</si>
  <si>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</si>
  <si>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</si>
  <si>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</si>
  <si>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</si>
  <si>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</si>
  <si>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</si>
  <si>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</si>
  <si>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</si>
  <si>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</si>
  <si>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</si>
  <si>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</si>
  <si>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</si>
  <si>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</si>
  <si>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</si>
  <si>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</si>
  <si>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</si>
  <si>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</si>
  <si>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</si>
  <si>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</si>
  <si>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</si>
  <si>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</si>
  <si>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</si>
  <si>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</si>
  <si>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</si>
  <si>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</si>
  <si>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</si>
  <si>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</si>
  <si>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</si>
  <si>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</si>
  <si>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</si>
  <si>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</si>
  <si>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</si>
  <si>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</si>
  <si>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</si>
  <si>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</si>
  <si>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</si>
  <si>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</si>
  <si>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</si>
  <si>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</si>
  <si>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</si>
  <si>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</si>
  <si>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</si>
  <si>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</si>
  <si>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</si>
  <si>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</si>
  <si>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</si>
  <si>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</si>
  <si>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</si>
  <si>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</si>
  <si>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</si>
  <si>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</si>
  <si>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</si>
  <si>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</si>
  <si>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</si>
  <si>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</si>
  <si>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</si>
  <si>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</si>
  <si>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</si>
  <si>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</si>
  <si>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</si>
  <si>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</si>
  <si>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</si>
  <si>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</si>
  <si>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</si>
  <si>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</si>
  <si>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</si>
  <si>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</si>
  <si>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</si>
  <si>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</si>
  <si>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</si>
  <si>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</si>
  <si>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</si>
  <si>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</si>
  <si>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</si>
  <si>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</si>
  <si>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</si>
  <si>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</si>
  <si>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</si>
  <si>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</si>
  <si>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</si>
  <si>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</si>
  <si>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</si>
  <si>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</si>
  <si>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</si>
  <si>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</si>
  <si>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</si>
  <si>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</si>
  <si>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</si>
  <si>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</si>
  <si>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</si>
  <si>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</si>
  <si>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</si>
  <si>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</si>
  <si>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</si>
  <si>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</si>
  <si>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</si>
  <si>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</si>
  <si>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</si>
  <si>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</si>
  <si>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</si>
  <si>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</si>
  <si>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</si>
  <si>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</si>
  <si>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</si>
  <si>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</si>
  <si>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</si>
  <si>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</si>
  <si>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</si>
  <si>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</si>
  <si>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</si>
  <si>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</si>
  <si>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</si>
  <si>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</si>
  <si>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</si>
  <si>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</si>
  <si>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</si>
  <si>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</si>
  <si>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</si>
  <si>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</si>
  <si>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</si>
  <si>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</si>
  <si>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</si>
  <si>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</si>
  <si>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</si>
  <si>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</si>
  <si>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</si>
  <si>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</si>
  <si>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</si>
  <si>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</si>
  <si>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</si>
  <si>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</si>
  <si>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</si>
  <si>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</si>
  <si>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</si>
  <si>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</si>
  <si>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</si>
  <si>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</si>
  <si>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</si>
  <si>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</si>
  <si>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</si>
  <si>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</si>
  <si>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</si>
  <si>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</si>
  <si>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</si>
  <si>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</si>
  <si>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</si>
  <si>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</si>
  <si>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</si>
  <si>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</si>
  <si>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</si>
  <si>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</si>
  <si>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</si>
  <si>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</si>
  <si>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</si>
  <si>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</si>
  <si>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</si>
  <si>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</si>
  <si>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</si>
  <si>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</si>
  <si>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</si>
  <si>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</si>
  <si>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</si>
  <si>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</si>
  <si>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</si>
  <si>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</si>
  <si>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</si>
  <si>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</si>
  <si>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</si>
  <si>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</si>
  <si>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</si>
  <si>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</si>
  <si>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</si>
  <si>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</si>
  <si>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</si>
  <si>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</si>
  <si>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</si>
  <si>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</si>
  <si>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</si>
  <si>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</si>
  <si>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</si>
  <si>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</si>
  <si>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</si>
  <si>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</si>
  <si>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</si>
  <si>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</si>
  <si>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</si>
  <si>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</si>
  <si>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</si>
  <si>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</si>
  <si>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</si>
  <si>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</si>
  <si>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</si>
  <si>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</si>
  <si>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</si>
  <si>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</si>
  <si>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</si>
  <si>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</si>
  <si>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</si>
  <si>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</si>
  <si>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</si>
  <si>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</si>
  <si>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</si>
  <si>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</si>
  <si>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</si>
  <si>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</si>
  <si>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</si>
  <si>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</si>
  <si>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</si>
  <si>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</si>
  <si>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</si>
  <si>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</si>
  <si>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</si>
  <si>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</si>
  <si>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</si>
  <si>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</si>
  <si>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</si>
  <si>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</si>
  <si>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</si>
  <si>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</si>
  <si>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</si>
  <si>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</si>
  <si>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</si>
  <si>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</si>
  <si>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</si>
  <si>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</si>
  <si>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</si>
  <si>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</si>
  <si>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</si>
  <si>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</si>
  <si>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</si>
  <si>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</si>
  <si>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</si>
  <si>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</si>
  <si>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</si>
  <si>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</si>
  <si>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</si>
  <si>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</si>
  <si>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</si>
  <si>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</si>
  <si>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</si>
  <si>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</si>
  <si>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</si>
  <si>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</si>
  <si>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</si>
  <si>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</si>
  <si>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</si>
  <si>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</si>
  <si>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</si>
  <si>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</si>
  <si>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</si>
  <si>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</si>
  <si>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</si>
  <si>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</si>
  <si>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</si>
  <si>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</si>
  <si>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</si>
  <si>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</si>
  <si>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</si>
  <si>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</si>
  <si>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</si>
  <si>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</si>
  <si>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</si>
  <si>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</si>
  <si>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</si>
  <si>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</si>
  <si>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</si>
  <si>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</si>
  <si>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</si>
  <si>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</si>
  <si>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</si>
  <si>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</si>
  <si>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</si>
  <si>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</si>
  <si>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</si>
  <si>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</si>
  <si>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</si>
  <si>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</si>
  <si>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</si>
  <si>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</si>
  <si>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</si>
  <si>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</si>
  <si>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</si>
  <si>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</si>
  <si>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</si>
  <si>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</si>
  <si>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</si>
  <si>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</si>
  <si>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</si>
  <si>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</si>
  <si>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</si>
  <si>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</si>
  <si>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</si>
  <si>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</si>
  <si>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</si>
  <si>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</si>
  <si>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</si>
  <si>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</si>
  <si>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</si>
  <si>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</si>
  <si>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</si>
  <si>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</si>
  <si>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</si>
  <si>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</si>
  <si>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</si>
  <si>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</si>
  <si>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</si>
  <si>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</si>
  <si>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</si>
  <si>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</si>
  <si>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</si>
  <si>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</si>
  <si>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</si>
  <si>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</si>
  <si>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</si>
  <si>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</si>
  <si>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</si>
  <si>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</si>
  <si>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</si>
  <si>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</si>
  <si>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</si>
  <si>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</si>
  <si>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</si>
  <si>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</si>
  <si>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</si>
  <si>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</si>
  <si>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</si>
  <si>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</si>
  <si>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</si>
  <si>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</si>
  <si>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</si>
  <si>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</si>
  <si>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</si>
  <si>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</si>
  <si>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</si>
  <si>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</si>
  <si>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</si>
  <si>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</si>
  <si>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</si>
  <si>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</si>
  <si>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</si>
  <si>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</si>
  <si>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</si>
  <si>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</si>
  <si>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</si>
  <si>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</si>
  <si>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</si>
  <si>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</si>
  <si>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</si>
  <si>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</si>
  <si>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</si>
  <si>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</si>
  <si>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</si>
  <si>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</si>
  <si>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</si>
  <si>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</si>
  <si>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</si>
  <si>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</si>
  <si>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</si>
  <si>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</si>
  <si>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</si>
  <si>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</si>
  <si>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</si>
  <si>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</si>
  <si>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</si>
  <si>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</si>
  <si>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</si>
  <si>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</si>
  <si>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</si>
  <si>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</si>
  <si>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</si>
  <si>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</si>
  <si>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</si>
  <si>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</si>
  <si>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</si>
  <si>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</si>
  <si>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</si>
  <si>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</si>
  <si>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</si>
  <si>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</si>
  <si>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</si>
  <si>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</si>
  <si>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</si>
  <si>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</si>
  <si>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</si>
  <si>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</si>
  <si>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</si>
  <si>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</si>
  <si>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</si>
  <si>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</si>
  <si>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</si>
  <si>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</si>
  <si>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</si>
  <si>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</si>
  <si>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</si>
  <si>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</si>
  <si>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</si>
  <si>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</si>
  <si>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</si>
  <si>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</si>
  <si>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</si>
  <si>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</si>
  <si>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</si>
  <si>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</si>
  <si>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</si>
  <si>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</si>
  <si>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</si>
  <si>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</si>
  <si>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</si>
  <si>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</si>
  <si>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</si>
  <si>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</si>
  <si>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</si>
  <si>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</si>
  <si>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</si>
  <si>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</si>
  <si>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</si>
  <si>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</si>
  <si>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</si>
  <si>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</si>
  <si>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</si>
  <si>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</si>
  <si>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</si>
  <si>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</si>
  <si>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</si>
  <si>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</si>
  <si>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</si>
  <si>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</si>
  <si>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</si>
  <si>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</si>
  <si>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</si>
  <si>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</si>
  <si>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</si>
  <si>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</si>
  <si>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</si>
  <si>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</si>
  <si>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</si>
  <si>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</si>
  <si>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</si>
  <si>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</si>
  <si>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</si>
  <si>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</si>
  <si>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</si>
  <si>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</si>
  <si>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</si>
  <si>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</si>
  <si>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</si>
  <si>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</si>
  <si>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</si>
  <si>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</si>
  <si>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</si>
  <si>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</si>
  <si>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</si>
  <si>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</si>
  <si>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</si>
  <si>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</si>
  <si>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</si>
  <si>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</si>
  <si>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</si>
  <si>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</si>
  <si>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</si>
  <si>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</si>
  <si>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</si>
  <si>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</si>
  <si>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</si>
  <si>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</si>
  <si>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</si>
  <si>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</si>
  <si>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</si>
  <si>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</si>
  <si>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</si>
  <si>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</si>
  <si>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</si>
  <si>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</si>
  <si>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</si>
  <si>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</si>
  <si>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</si>
  <si>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</si>
  <si>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</si>
  <si>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</si>
  <si>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</si>
  <si>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</si>
  <si>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</si>
  <si>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</si>
  <si>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</si>
  <si>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</si>
  <si>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</si>
  <si>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</si>
  <si>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</si>
  <si>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</si>
  <si>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</si>
  <si>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</si>
  <si>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</si>
  <si>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</si>
  <si>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</si>
  <si>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</si>
  <si>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</si>
  <si>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</si>
  <si>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</si>
  <si>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</si>
  <si>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</si>
  <si>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</si>
  <si>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</si>
  <si>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</si>
  <si>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</si>
  <si>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</si>
  <si>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</si>
  <si>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</si>
  <si>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</si>
  <si>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</si>
  <si>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</si>
  <si>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</si>
  <si>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</si>
  <si>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</si>
  <si>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</si>
  <si>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</si>
  <si>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</si>
  <si>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</si>
  <si>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</si>
  <si>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</si>
  <si>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</si>
  <si>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</si>
  <si>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</si>
  <si>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</si>
  <si>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</si>
  <si>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</si>
  <si>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</si>
  <si>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</si>
  <si>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</si>
  <si>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</si>
  <si>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</si>
  <si>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</si>
  <si>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</si>
  <si>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</si>
  <si>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</si>
  <si>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</si>
  <si>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</si>
  <si>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</si>
  <si>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</si>
  <si>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</si>
  <si>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</si>
  <si>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</si>
  <si>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</si>
  <si>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</si>
  <si>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</si>
  <si>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</si>
  <si>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</si>
  <si>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</si>
  <si>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</si>
  <si>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</si>
  <si>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</si>
  <si>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</si>
  <si>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</si>
  <si>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</si>
  <si>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</si>
  <si>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</si>
  <si>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</si>
  <si>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</si>
  <si>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</si>
  <si>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</si>
  <si>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</si>
  <si>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</si>
  <si>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</si>
  <si>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</si>
  <si>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</si>
  <si>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</si>
  <si>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</si>
  <si>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</si>
  <si>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</si>
  <si>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</si>
  <si>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</si>
  <si>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</si>
  <si>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</si>
  <si>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</si>
  <si>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</si>
  <si>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</si>
  <si>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</si>
  <si>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</si>
  <si>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</si>
  <si>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</si>
  <si>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</si>
  <si>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</si>
  <si>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</si>
  <si>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</si>
  <si>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</si>
  <si>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</si>
  <si>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</si>
  <si>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</si>
  <si>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</si>
  <si>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</si>
  <si>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</si>
  <si>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</si>
  <si>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</si>
  <si>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</si>
  <si>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</si>
  <si>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</si>
  <si>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</si>
  <si>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</si>
  <si>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</si>
  <si>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</si>
  <si>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</si>
  <si>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</si>
  <si>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</si>
  <si>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</si>
  <si>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</si>
  <si>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</si>
  <si>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</si>
  <si>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</si>
  <si>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</si>
  <si>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</si>
  <si>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</si>
  <si>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</si>
  <si>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</si>
  <si>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</si>
  <si>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</si>
  <si>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</si>
  <si>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</si>
  <si>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</si>
  <si>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</si>
  <si>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</si>
  <si>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</si>
  <si>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</si>
  <si>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</si>
  <si>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</si>
  <si>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</si>
  <si>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</si>
  <si>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</si>
  <si>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</si>
  <si>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</si>
  <si>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</si>
  <si>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</si>
  <si>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</si>
  <si>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</si>
  <si>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</si>
  <si>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</si>
  <si>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</si>
  <si>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</si>
  <si>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</si>
  <si>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</si>
  <si>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</si>
  <si>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</si>
  <si>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</si>
  <si>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</si>
  <si>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</si>
  <si>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</si>
  <si>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</si>
  <si>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</si>
  <si>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</si>
  <si>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</si>
  <si>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</si>
  <si>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</si>
  <si>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</si>
  <si>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</si>
  <si>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</si>
  <si>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</si>
  <si>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</si>
  <si>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</si>
  <si>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</si>
  <si>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</si>
  <si>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</si>
  <si>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</si>
  <si>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</si>
  <si>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</si>
  <si>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</si>
  <si>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</si>
  <si>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</si>
  <si>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</si>
  <si>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</si>
  <si>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</si>
  <si>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</si>
  <si>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</si>
  <si>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</si>
  <si>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</si>
  <si>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</si>
  <si>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</si>
  <si>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</si>
  <si>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</si>
  <si>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</si>
  <si>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</si>
  <si>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</si>
  <si>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</si>
  <si>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</si>
  <si>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</si>
  <si>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</si>
  <si>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</si>
  <si>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</si>
  <si>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</si>
  <si>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</si>
  <si>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</si>
  <si>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</si>
  <si>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</si>
  <si>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</si>
  <si>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</si>
  <si>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</si>
  <si>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</si>
  <si>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</si>
  <si>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</si>
  <si>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</si>
  <si>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</si>
  <si>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</si>
  <si>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</si>
  <si>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</si>
  <si>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</si>
  <si>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</si>
  <si>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</si>
  <si>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</si>
  <si>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</si>
  <si>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</si>
  <si>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</si>
  <si>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</si>
  <si>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</si>
  <si>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</si>
  <si>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</si>
  <si>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</si>
  <si>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</si>
  <si>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</si>
  <si>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</si>
  <si>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</si>
  <si>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</si>
  <si>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</si>
  <si>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</si>
  <si>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</si>
  <si>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</si>
  <si>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</si>
  <si>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</si>
  <si>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</si>
  <si>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</si>
  <si>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</si>
  <si>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</si>
  <si>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</si>
  <si>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</si>
  <si>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</si>
  <si>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</si>
  <si>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</si>
  <si>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</si>
  <si>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</si>
  <si>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</si>
  <si>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</si>
  <si>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</si>
  <si>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</si>
  <si>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</si>
  <si>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</si>
  <si>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</si>
  <si>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</si>
  <si>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</si>
  <si>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</si>
  <si>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</si>
  <si>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</si>
  <si>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</si>
  <si>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</si>
  <si>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</si>
  <si>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</si>
  <si>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</si>
  <si>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</si>
  <si>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</si>
  <si>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</si>
  <si>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</si>
  <si>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</si>
  <si>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</si>
  <si>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</si>
  <si>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</si>
  <si>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</si>
  <si>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</si>
  <si>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</si>
  <si>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</si>
  <si>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</si>
  <si>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</si>
  <si>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</si>
  <si>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</si>
  <si>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</si>
  <si>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</si>
  <si>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</si>
  <si>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</si>
  <si>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</si>
  <si>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</si>
  <si>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</si>
  <si>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</si>
  <si>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</si>
  <si>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</si>
  <si>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</si>
  <si>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</si>
  <si>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</si>
  <si>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</si>
  <si>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</si>
  <si>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</si>
  <si>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</si>
  <si>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</si>
  <si>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</si>
  <si>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</si>
  <si>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</si>
  <si>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</si>
  <si>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</si>
  <si>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</si>
  <si>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</si>
  <si>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</si>
  <si>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</si>
  <si>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</si>
  <si>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</si>
  <si>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</si>
  <si>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</si>
  <si>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</si>
  <si>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</si>
  <si>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</si>
  <si>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</si>
  <si>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</si>
  <si>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</si>
  <si>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</si>
  <si>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</si>
  <si>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</si>
  <si>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</si>
  <si>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</si>
  <si>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</si>
  <si>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</si>
  <si>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</si>
  <si>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</si>
  <si>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</si>
  <si>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</si>
  <si>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</si>
  <si>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</si>
  <si>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</si>
  <si>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</si>
  <si>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</si>
  <si>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</si>
  <si>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</si>
  <si>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</si>
  <si>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</si>
  <si>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</si>
  <si>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</si>
  <si>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</si>
  <si>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</si>
  <si>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</si>
  <si>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</si>
  <si>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</si>
  <si>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</si>
  <si>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</si>
  <si>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</si>
  <si>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</si>
  <si>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</si>
  <si>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</si>
  <si>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</si>
  <si>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</si>
  <si>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</si>
  <si>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</si>
  <si>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</si>
  <si>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</si>
  <si>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</si>
  <si>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</si>
  <si>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</si>
  <si>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</si>
  <si>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</si>
  <si>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</si>
  <si>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</si>
  <si>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</si>
  <si>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</si>
  <si>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</si>
  <si>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</si>
  <si>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</si>
  <si>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</si>
  <si>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</si>
  <si>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</si>
  <si>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</si>
  <si>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</si>
  <si>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</si>
  <si>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</si>
  <si>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</si>
  <si>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</si>
  <si>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</si>
  <si>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</si>
  <si>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</si>
  <si>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</si>
  <si>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</si>
  <si>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</si>
  <si>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</si>
  <si>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</si>
  <si>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</si>
  <si>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</si>
  <si>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</si>
  <si>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</si>
  <si>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</si>
  <si>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</si>
  <si>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</si>
  <si>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</si>
  <si>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</si>
  <si>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</si>
  <si>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</si>
  <si>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</si>
  <si>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</si>
  <si>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</si>
  <si>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</si>
  <si>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</si>
  <si>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</si>
  <si>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</si>
  <si>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</si>
  <si>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</si>
  <si>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</si>
  <si>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</si>
  <si>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</si>
  <si>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</si>
  <si>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</si>
  <si>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</si>
  <si>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</si>
  <si>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</si>
  <si>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</si>
  <si>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</si>
  <si>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</si>
  <si>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</si>
  <si>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</si>
  <si>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</si>
  <si>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</si>
  <si>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</si>
  <si>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</si>
  <si>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</si>
  <si>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</si>
  <si>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</si>
  <si>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</si>
  <si>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</si>
  <si>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</si>
  <si>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</si>
  <si>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</si>
  <si>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</si>
  <si>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</si>
  <si>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</si>
  <si>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</si>
  <si>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</si>
  <si>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</si>
  <si>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</si>
  <si>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</si>
  <si>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</si>
  <si>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</si>
  <si>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</si>
  <si>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</si>
  <si>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</si>
  <si>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</si>
  <si>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</si>
  <si>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</si>
  <si>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</si>
  <si>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</si>
  <si>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</si>
  <si>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</si>
  <si>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</si>
  <si>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</si>
  <si>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</si>
  <si>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</si>
  <si>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</si>
  <si>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</si>
  <si>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</si>
  <si>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</si>
  <si>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</si>
  <si>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</si>
  <si>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</si>
  <si>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</si>
  <si>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</si>
  <si>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</si>
  <si>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</si>
  <si>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</si>
  <si>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</si>
  <si>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</si>
  <si>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</si>
  <si>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</si>
  <si>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</si>
  <si>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</si>
  <si>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</si>
  <si>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</si>
  <si>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</si>
  <si>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</si>
  <si>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</si>
  <si>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</si>
  <si>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</si>
  <si>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</si>
  <si>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</si>
  <si>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</si>
  <si>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</si>
  <si>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</si>
  <si>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</si>
  <si>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</si>
  <si>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</si>
  <si>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</si>
  <si>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</si>
  <si>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</si>
  <si>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</si>
  <si>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</si>
  <si>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</si>
  <si>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</si>
  <si>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</si>
  <si>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</si>
  <si>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</si>
  <si>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</si>
  <si>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</si>
  <si>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</si>
  <si>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</si>
  <si>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</si>
  <si>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</si>
  <si>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</si>
  <si>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</si>
  <si>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</si>
  <si>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</si>
  <si>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</si>
  <si>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</si>
  <si>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</si>
  <si>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</si>
  <si>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</si>
  <si>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</si>
  <si>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</si>
  <si>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</si>
  <si>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</si>
  <si>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</si>
  <si>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</si>
  <si>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</si>
  <si>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</si>
  <si>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</si>
  <si>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</si>
  <si>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</si>
  <si>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</si>
  <si>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</si>
  <si>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</si>
  <si>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</si>
  <si>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</si>
  <si>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</si>
  <si>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</si>
  <si>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</si>
  <si>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</si>
  <si>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</si>
  <si>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</si>
  <si>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</si>
  <si>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</si>
  <si>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</si>
  <si>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</si>
  <si>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</si>
  <si>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</si>
  <si>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</si>
  <si>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</si>
  <si>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</si>
  <si>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</si>
  <si>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</si>
  <si>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</si>
  <si>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</si>
  <si>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</si>
  <si>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</si>
  <si>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</si>
  <si>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</si>
  <si>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</si>
  <si>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</si>
  <si>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</si>
  <si>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</si>
  <si>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</si>
  <si>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</si>
  <si>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</si>
  <si>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</si>
  <si>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</si>
  <si>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</si>
  <si>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</si>
  <si>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</si>
  <si>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</si>
  <si>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</si>
  <si>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</si>
  <si>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</si>
  <si>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</si>
  <si>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</si>
  <si>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</si>
  <si>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</si>
  <si>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</si>
  <si>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</si>
  <si>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</si>
  <si>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</si>
  <si>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</si>
  <si>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</si>
  <si>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</si>
  <si>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</si>
  <si>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</si>
  <si>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</si>
  <si>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</si>
  <si>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</si>
  <si>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</si>
  <si>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</si>
  <si>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</si>
  <si>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</si>
  <si>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</si>
  <si>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</si>
  <si>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</si>
  <si>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</si>
  <si>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</si>
  <si>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</si>
  <si>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</si>
  <si>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</si>
  <si>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</si>
  <si>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</si>
  <si>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</si>
  <si>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</si>
  <si>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</si>
  <si>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</si>
  <si>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</si>
  <si>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</si>
  <si>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</si>
  <si>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</si>
  <si>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</si>
  <si>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</si>
  <si>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</si>
  <si>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</si>
  <si>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</si>
  <si>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</si>
  <si>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</si>
  <si>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</si>
  <si>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</si>
  <si>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</si>
  <si>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</si>
  <si>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</si>
  <si>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</si>
  <si>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</si>
  <si>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</si>
  <si>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</si>
  <si>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</si>
  <si>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</si>
  <si>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</si>
  <si>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</si>
  <si>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</si>
  <si>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</si>
  <si>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</si>
  <si>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</si>
  <si>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</si>
  <si>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</si>
  <si>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</si>
  <si>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</si>
  <si>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</si>
  <si>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</si>
  <si>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</si>
  <si>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</si>
  <si>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</si>
  <si>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</si>
  <si>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</si>
  <si>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</si>
  <si>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</si>
  <si>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</si>
  <si>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</si>
  <si>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</si>
  <si>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</si>
  <si>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</si>
  <si>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</si>
  <si>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</si>
  <si>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</si>
  <si>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</si>
  <si>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</si>
  <si>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</si>
  <si>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</si>
  <si>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</si>
  <si>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</si>
  <si>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</si>
  <si>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</si>
  <si>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</si>
  <si>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</si>
  <si>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</si>
  <si>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</si>
  <si>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</si>
  <si>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</si>
  <si>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</si>
  <si>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</si>
  <si>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</si>
  <si>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</si>
  <si>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</si>
  <si>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</si>
  <si>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</si>
  <si>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</si>
  <si>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</si>
  <si>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</si>
  <si>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</si>
  <si>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</si>
  <si>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</si>
  <si>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</si>
  <si>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</si>
  <si>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</si>
  <si>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</si>
  <si>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</si>
  <si>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</si>
  <si>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</si>
  <si>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</si>
  <si>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</si>
  <si>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</si>
  <si>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</si>
  <si>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</si>
  <si>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</si>
  <si>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</si>
  <si>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</si>
  <si>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</si>
  <si>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</si>
  <si>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</si>
  <si>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</si>
  <si>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</si>
  <si>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</si>
  <si>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</si>
  <si>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</si>
  <si>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</si>
  <si>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</si>
  <si>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</si>
  <si>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</si>
  <si>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</si>
  <si>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</si>
  <si>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</si>
  <si>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</si>
  <si>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</si>
  <si>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</si>
  <si>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</si>
  <si>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</si>
  <si>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</si>
  <si>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</si>
  <si>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</si>
  <si>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</si>
  <si>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</si>
  <si>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</si>
  <si>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</si>
  <si>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</si>
  <si>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</si>
  <si>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</si>
  <si>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</si>
  <si>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</si>
  <si>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</si>
  <si>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</si>
  <si>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</si>
  <si>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</si>
  <si>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</si>
  <si>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</si>
  <si>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</si>
  <si>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</si>
  <si>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</si>
  <si>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</si>
  <si>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</si>
  <si>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</si>
  <si>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</si>
  <si>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</si>
  <si>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</si>
  <si>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</si>
  <si>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</si>
  <si>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</si>
  <si>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</si>
  <si>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</si>
  <si>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</si>
  <si>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</si>
  <si>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</si>
  <si>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</si>
  <si>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</si>
  <si>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</si>
  <si>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</si>
  <si>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</si>
  <si>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</si>
  <si>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</si>
  <si>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</si>
  <si>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</si>
  <si>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</si>
  <si>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</si>
  <si>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</si>
  <si>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</si>
  <si>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</si>
  <si>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</si>
  <si>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</si>
  <si>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</si>
  <si>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</si>
  <si>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</si>
  <si>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</si>
  <si>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</si>
  <si>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</si>
  <si>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</si>
  <si>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</si>
  <si>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</si>
  <si>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</si>
  <si>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</si>
  <si>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</si>
  <si>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</si>
  <si>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</si>
  <si>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</si>
  <si>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</si>
  <si>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</si>
  <si>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</si>
  <si>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</si>
  <si>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</si>
  <si>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</si>
  <si>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</si>
  <si>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</si>
  <si>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</si>
  <si>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</si>
  <si>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</si>
  <si>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</si>
  <si>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</si>
  <si>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</si>
  <si>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</si>
  <si>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</si>
  <si>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</si>
  <si>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</si>
  <si>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</si>
  <si>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</si>
  <si>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</si>
  <si>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</si>
  <si>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</si>
  <si>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</si>
  <si>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</si>
  <si>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</si>
  <si>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</si>
  <si>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</si>
  <si>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</si>
  <si>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</si>
  <si>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</si>
  <si>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</si>
  <si>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</si>
  <si>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</si>
  <si>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</si>
  <si>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</si>
  <si>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</si>
  <si>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</si>
  <si>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</si>
  <si>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</si>
  <si>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</si>
  <si>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</si>
  <si>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</si>
  <si>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</si>
  <si>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</si>
  <si>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</si>
  <si>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</si>
  <si>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</si>
  <si>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</si>
  <si>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</si>
  <si>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</si>
  <si>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</si>
  <si>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</si>
  <si>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</si>
  <si>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</si>
  <si>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</si>
  <si>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</si>
  <si>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</si>
  <si>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</si>
  <si>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</si>
  <si>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</si>
  <si>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</si>
  <si>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</si>
  <si>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</si>
  <si>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</si>
  <si>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</si>
  <si>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</si>
  <si>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</si>
  <si>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</si>
  <si>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</si>
  <si>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</si>
  <si>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</si>
  <si>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</si>
  <si>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</si>
  <si>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</si>
  <si>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</si>
  <si>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</si>
  <si>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</si>
  <si>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</si>
  <si>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</si>
  <si>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</si>
  <si>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</si>
  <si>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</si>
  <si>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</si>
  <si>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</si>
  <si>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</si>
  <si>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</si>
  <si>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</si>
  <si>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</si>
  <si>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</si>
  <si>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</si>
  <si>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</si>
  <si>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</si>
  <si>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</si>
  <si>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</si>
  <si>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</si>
  <si>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</si>
  <si>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</si>
  <si>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</si>
  <si>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</si>
  <si>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</si>
  <si>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</si>
  <si>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</si>
  <si>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</si>
  <si>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</si>
  <si>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</si>
  <si>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</si>
  <si>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</si>
  <si>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</si>
  <si>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</si>
  <si>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</si>
  <si>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</si>
  <si>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</si>
  <si>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</si>
  <si>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</si>
  <si>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</si>
  <si>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</si>
  <si>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</si>
  <si>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</si>
  <si>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</si>
  <si>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</si>
  <si>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</si>
  <si>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</si>
  <si>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</si>
  <si>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</si>
  <si>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</si>
  <si>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</si>
  <si>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</si>
  <si>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</si>
  <si>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</si>
  <si>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</si>
  <si>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</si>
  <si>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</si>
  <si>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</si>
  <si>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</si>
  <si>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</si>
  <si>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</si>
  <si>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</si>
  <si>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</si>
  <si>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</si>
  <si>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</si>
  <si>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</si>
  <si>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</si>
  <si>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</si>
  <si>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</si>
  <si>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</si>
  <si>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</si>
  <si>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</si>
  <si>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</si>
  <si>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</si>
  <si>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</si>
  <si>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</si>
  <si>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</si>
  <si>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</si>
  <si>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</si>
  <si>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</si>
  <si>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</si>
  <si>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</si>
  <si>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</si>
  <si>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</si>
  <si>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</si>
  <si>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</si>
  <si>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</si>
  <si>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</si>
  <si>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</si>
  <si>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</si>
  <si>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</si>
  <si>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</si>
  <si>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</si>
  <si>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</si>
  <si>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</si>
  <si>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</si>
  <si>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</si>
  <si>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</si>
  <si>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</si>
  <si>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</si>
  <si>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</si>
  <si>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</si>
  <si>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</si>
  <si>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</si>
  <si>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</si>
  <si>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</si>
  <si>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</si>
  <si>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</si>
  <si>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</si>
  <si>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</si>
  <si>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</si>
  <si>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</si>
  <si>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</si>
  <si>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</si>
  <si>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</si>
  <si>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</si>
  <si>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</si>
  <si>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</si>
  <si>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</si>
  <si>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</si>
  <si>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</si>
  <si>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</si>
  <si>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</si>
  <si>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</si>
  <si>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</si>
  <si>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</si>
  <si>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</si>
  <si>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</si>
  <si>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</si>
  <si>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</si>
  <si>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</si>
  <si>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</si>
  <si>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</si>
  <si>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</si>
  <si>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</si>
  <si>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</si>
  <si>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</si>
  <si>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</si>
  <si>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</si>
  <si>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</si>
  <si>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</si>
  <si>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</si>
  <si>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</si>
  <si>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</si>
  <si>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</si>
  <si>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</si>
  <si>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</si>
  <si>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</si>
  <si>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</si>
  <si>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</si>
  <si>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</si>
  <si>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</si>
  <si>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</si>
  <si>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</si>
  <si>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</si>
  <si>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</si>
  <si>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</si>
  <si>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</si>
  <si>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</si>
  <si>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</si>
  <si>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</si>
  <si>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</si>
  <si>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</si>
  <si>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</si>
  <si>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</si>
  <si>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</si>
  <si>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</si>
  <si>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</si>
  <si>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</si>
  <si>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</si>
  <si>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</si>
  <si>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</si>
  <si>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</si>
  <si>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</si>
  <si>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</si>
  <si>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</si>
  <si>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</si>
  <si>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</si>
  <si>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</si>
  <si>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</si>
  <si>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</si>
  <si>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</si>
  <si>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</si>
  <si>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</si>
  <si>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</si>
  <si>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</si>
  <si>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</si>
  <si>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</si>
  <si>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</si>
  <si>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</si>
  <si>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</si>
  <si>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</si>
  <si>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</si>
  <si>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</si>
  <si>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</si>
  <si>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</si>
  <si>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</si>
  <si>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</si>
  <si>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</si>
  <si>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</si>
  <si>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</si>
  <si>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</si>
  <si>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</si>
  <si>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</si>
  <si>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</si>
  <si>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</si>
  <si>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</si>
  <si>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</si>
  <si>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</si>
  <si>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</si>
  <si>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</si>
  <si>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</si>
  <si>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</si>
  <si>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</si>
  <si>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</si>
  <si>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</si>
  <si>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</si>
  <si>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</si>
  <si>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</si>
  <si>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</si>
  <si>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</si>
  <si>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</si>
  <si>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</si>
  <si>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</si>
  <si>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</si>
  <si>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</si>
  <si>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</si>
  <si>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</si>
  <si>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</si>
  <si>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</si>
  <si>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</si>
  <si>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</si>
  <si>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</si>
  <si>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</si>
  <si>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</si>
  <si>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</si>
  <si>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</si>
  <si>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</si>
  <si>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</si>
  <si>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</si>
  <si>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</si>
  <si>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</si>
  <si>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</si>
  <si>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</si>
  <si>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</si>
  <si>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</si>
  <si>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</si>
  <si>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</si>
  <si>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</si>
  <si>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</si>
  <si>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</si>
  <si>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</si>
  <si>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</si>
  <si>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</si>
  <si>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</si>
  <si>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</si>
  <si>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</si>
  <si>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</si>
  <si>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</si>
  <si>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</si>
  <si>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</si>
  <si>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</si>
  <si>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</si>
  <si>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</si>
  <si>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</si>
  <si>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</si>
  <si>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</si>
  <si>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</si>
  <si>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</si>
  <si>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</si>
  <si>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</si>
  <si>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</si>
  <si>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</si>
  <si>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</si>
  <si>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</si>
  <si>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</si>
  <si>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</si>
  <si>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</si>
  <si>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</si>
  <si>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</si>
  <si>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</si>
  <si>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</si>
  <si>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</si>
  <si>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</si>
  <si>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</si>
  <si>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</si>
  <si>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</si>
  <si>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</si>
  <si>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</si>
  <si>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</si>
  <si>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</si>
  <si>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</si>
  <si>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</si>
  <si>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</si>
  <si>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</si>
  <si>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</si>
  <si>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</si>
  <si>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</si>
  <si>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</si>
  <si>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</si>
  <si>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</si>
  <si>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</si>
  <si>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</si>
  <si>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</si>
  <si>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</si>
  <si>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</si>
  <si>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</si>
  <si>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</si>
  <si>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</si>
  <si>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</si>
  <si>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</si>
  <si>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</si>
  <si>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</si>
  <si>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</si>
  <si>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</si>
  <si>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</si>
  <si>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</si>
  <si>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</si>
  <si>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</si>
  <si>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</si>
  <si>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</si>
  <si>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</si>
  <si>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</si>
  <si>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</si>
  <si>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</si>
  <si>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</si>
  <si>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</si>
  <si>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</si>
  <si>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</si>
  <si>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</si>
  <si>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</si>
  <si>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</si>
  <si>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</si>
  <si>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</si>
  <si>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</si>
  <si>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</si>
  <si>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</si>
  <si>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</si>
  <si>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</si>
  <si>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</si>
  <si>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</si>
  <si>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</si>
  <si>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</si>
  <si>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</si>
  <si>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</si>
  <si>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</si>
  <si>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</si>
  <si>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</si>
  <si>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</si>
  <si>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</si>
  <si>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</si>
  <si>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</si>
  <si>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</si>
  <si>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</si>
  <si>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</si>
  <si>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</si>
  <si>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</si>
  <si>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</si>
  <si>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</si>
  <si>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</si>
  <si>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</si>
  <si>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</si>
  <si>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</si>
  <si>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</si>
  <si>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</si>
  <si>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</si>
  <si>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</si>
  <si>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</si>
  <si>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</si>
  <si>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</si>
  <si>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</si>
  <si>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</si>
  <si>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</si>
  <si>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</si>
  <si>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</si>
  <si>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</si>
  <si>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</si>
  <si>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</si>
  <si>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</si>
  <si>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</si>
  <si>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</si>
  <si>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</si>
  <si>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</si>
  <si>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</si>
  <si>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</si>
  <si>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</si>
  <si>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</si>
  <si>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</si>
  <si>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</si>
  <si>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</si>
  <si>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</si>
  <si>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</si>
  <si>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</si>
  <si>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</si>
  <si>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</si>
  <si>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</si>
  <si>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</si>
  <si>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</si>
  <si>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</si>
  <si>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</si>
  <si>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</si>
  <si>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</si>
  <si>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</si>
  <si>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</si>
  <si>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</si>
  <si>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</si>
  <si>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</si>
  <si>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</si>
  <si>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</si>
  <si>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</si>
  <si>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</si>
  <si>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</si>
  <si>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</si>
  <si>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</si>
  <si>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</si>
  <si>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</si>
  <si>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</si>
  <si>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</si>
  <si>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</si>
  <si>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</si>
  <si>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</si>
  <si>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</si>
  <si>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</si>
  <si>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</si>
  <si>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</si>
  <si>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</si>
  <si>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</si>
  <si>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</si>
  <si>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</si>
  <si>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</si>
  <si>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</si>
  <si>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</si>
  <si>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</si>
  <si>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</si>
  <si>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</si>
  <si>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</si>
  <si>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</si>
  <si>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</si>
  <si>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</si>
  <si>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</si>
  <si>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</si>
  <si>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</si>
  <si>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</si>
  <si>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</si>
  <si>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</si>
  <si>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</si>
  <si>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</si>
  <si>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</si>
  <si>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</si>
  <si>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</si>
  <si>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</si>
  <si>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</si>
  <si>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</si>
  <si>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</si>
  <si>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</si>
  <si>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</si>
  <si>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</si>
  <si>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</si>
  <si>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</si>
  <si>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</si>
  <si>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</si>
  <si>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</si>
  <si>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</si>
  <si>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</si>
  <si>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</si>
  <si>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</si>
  <si>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</si>
  <si>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</si>
  <si>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</si>
  <si>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</si>
  <si>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</si>
  <si>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</si>
  <si>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</si>
  <si>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</si>
  <si>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</si>
  <si>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</si>
  <si>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</si>
  <si>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</si>
  <si>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</si>
  <si>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</si>
  <si>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</si>
  <si>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</si>
  <si>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</si>
  <si>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</si>
  <si>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</si>
  <si>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</si>
  <si>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</si>
  <si>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</si>
  <si>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</si>
  <si>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</si>
  <si>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</si>
  <si>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</si>
  <si>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</si>
  <si>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</si>
  <si>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</si>
  <si>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</si>
  <si>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</si>
  <si>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</si>
  <si>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</si>
  <si>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</si>
  <si>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</si>
  <si>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</si>
  <si>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</si>
  <si>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</si>
  <si>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</si>
  <si>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</si>
  <si>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</si>
  <si>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</si>
  <si>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</si>
  <si>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</si>
  <si>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</si>
  <si>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</si>
  <si>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</si>
  <si>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</si>
  <si>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</si>
  <si>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</si>
  <si>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</si>
  <si>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</si>
  <si>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</si>
  <si>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</si>
  <si>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</si>
  <si>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</si>
  <si>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</si>
  <si>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</si>
  <si>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</si>
  <si>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</si>
  <si>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</si>
  <si>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</si>
  <si>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</si>
  <si>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</si>
  <si>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</si>
  <si>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</si>
  <si>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</si>
  <si>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</si>
  <si>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</si>
  <si>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</si>
  <si>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</si>
  <si>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</si>
  <si>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</si>
  <si>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</si>
  <si>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</si>
  <si>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</si>
  <si>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</si>
  <si>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</si>
  <si>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</si>
  <si>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</si>
  <si>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</si>
  <si>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</si>
  <si>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</si>
  <si>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</si>
  <si>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</si>
  <si>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</si>
  <si>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</si>
  <si>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</si>
  <si>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</si>
  <si>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</si>
  <si>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</si>
  <si>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</si>
  <si>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</si>
  <si>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</si>
  <si>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</si>
  <si>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</si>
  <si>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</si>
  <si>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</si>
  <si>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</si>
  <si>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</si>
  <si>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</si>
  <si>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</si>
  <si>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</si>
  <si>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</si>
  <si>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</si>
  <si>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</si>
  <si>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</si>
  <si>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</si>
  <si>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</si>
  <si>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</si>
  <si>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</si>
  <si>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</si>
  <si>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</si>
  <si>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</si>
  <si>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</si>
  <si>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</si>
  <si>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</si>
  <si>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</si>
  <si>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</si>
  <si>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</si>
  <si>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</si>
  <si>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</si>
  <si>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</si>
  <si>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</si>
  <si>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</si>
  <si>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</si>
  <si>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</si>
  <si>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</si>
  <si>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</si>
  <si>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</si>
  <si>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</si>
  <si>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</si>
  <si>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</si>
  <si>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</si>
  <si>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</si>
  <si>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</si>
  <si>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</si>
  <si>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</si>
  <si>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</si>
  <si>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</si>
  <si>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</si>
  <si>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</si>
  <si>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</si>
  <si>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</si>
  <si>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</si>
  <si>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</si>
  <si>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</si>
  <si>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</si>
  <si>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</si>
  <si>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</si>
  <si>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</si>
  <si>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</si>
  <si>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</si>
  <si>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</si>
  <si>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</si>
  <si>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</si>
  <si>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</si>
  <si>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</si>
  <si>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</si>
  <si>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</si>
  <si>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</si>
  <si>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</si>
  <si>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</si>
  <si>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</si>
  <si>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</si>
  <si>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</si>
  <si>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</si>
  <si>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</si>
  <si>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</si>
  <si>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</si>
  <si>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</si>
  <si>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</si>
  <si>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</si>
  <si>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</si>
  <si>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</si>
  <si>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</si>
  <si>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</si>
  <si>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</si>
  <si>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</si>
  <si>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</si>
  <si>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</si>
  <si>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</si>
  <si>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</si>
  <si>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</si>
  <si>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</si>
  <si>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</si>
  <si>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</si>
  <si>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</si>
  <si>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</si>
  <si>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</si>
  <si>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</si>
  <si>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</si>
  <si>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</si>
  <si>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</si>
  <si>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</si>
  <si>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</si>
  <si>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</si>
  <si>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</si>
  <si>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</si>
  <si>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</si>
  <si>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</si>
  <si>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</si>
  <si>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</si>
  <si>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</si>
  <si>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</si>
  <si>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</si>
  <si>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</si>
  <si>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</si>
  <si>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</si>
  <si>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</si>
  <si>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</si>
  <si>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</si>
  <si>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</si>
  <si>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</si>
  <si>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</si>
  <si>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</si>
  <si>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</si>
  <si>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</si>
  <si>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</si>
  <si>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</si>
  <si>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</si>
  <si>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</si>
  <si>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</si>
  <si>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</si>
  <si>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</si>
  <si>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</si>
  <si>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</si>
  <si>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</si>
  <si>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</si>
  <si>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</si>
  <si>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</si>
  <si>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</si>
  <si>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</si>
  <si>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</si>
  <si>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</si>
  <si>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</si>
  <si>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</si>
  <si>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</si>
  <si>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</si>
  <si>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</si>
  <si>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</si>
  <si>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</si>
  <si>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</si>
  <si>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</si>
  <si>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</si>
  <si>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</si>
  <si>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</si>
  <si>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</si>
  <si>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</si>
  <si>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</si>
  <si>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</si>
  <si>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</si>
  <si>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</si>
  <si>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</si>
  <si>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</si>
  <si>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</si>
  <si>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</si>
  <si>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</si>
  <si>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</si>
  <si>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</si>
  <si>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</si>
  <si>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</si>
  <si>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</si>
  <si>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</si>
  <si>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</si>
  <si>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</si>
  <si>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</si>
  <si>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</si>
  <si>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</si>
  <si>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</si>
  <si>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</si>
  <si>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</si>
  <si>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</si>
  <si>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</si>
  <si>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</si>
  <si>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</si>
  <si>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</si>
  <si>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</si>
  <si>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</si>
  <si>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</si>
  <si>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</si>
  <si>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</si>
  <si>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</si>
  <si>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</si>
  <si>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</si>
  <si>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</si>
  <si>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</si>
  <si>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</si>
  <si>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</si>
  <si>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</si>
  <si>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</si>
  <si>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</si>
  <si>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</si>
  <si>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</si>
  <si>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</si>
  <si>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</si>
  <si>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</si>
  <si>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</si>
  <si>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</si>
  <si>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</si>
  <si>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</si>
  <si>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</si>
  <si>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</si>
  <si>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</si>
  <si>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</si>
  <si>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</si>
  <si>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</si>
  <si>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</si>
  <si>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</si>
  <si>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</si>
  <si>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</si>
  <si>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</si>
  <si>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</si>
  <si>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</si>
  <si>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</si>
  <si>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</si>
  <si>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</si>
  <si>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</si>
  <si>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</si>
  <si>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</si>
  <si>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</si>
  <si>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</si>
  <si>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</si>
  <si>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</si>
  <si>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</si>
  <si>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</si>
  <si>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</si>
  <si>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</si>
  <si>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</si>
  <si>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</si>
  <si>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</si>
  <si>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</si>
  <si>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</si>
  <si>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</si>
  <si>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</si>
  <si>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</si>
  <si>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</si>
  <si>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</si>
  <si>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</si>
  <si>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</si>
  <si>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</si>
  <si>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</si>
  <si>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</si>
  <si>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</si>
  <si>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</si>
  <si>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</si>
  <si>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</si>
  <si>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</si>
  <si>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</si>
  <si>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</si>
  <si>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</si>
  <si>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</si>
  <si>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</si>
  <si>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</si>
  <si>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</si>
  <si>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</si>
  <si>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</si>
  <si>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</si>
  <si>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</si>
  <si>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</si>
  <si>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</si>
  <si>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</si>
  <si>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</si>
  <si>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</si>
  <si>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</si>
  <si>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</si>
  <si>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</si>
  <si>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</si>
  <si>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</si>
  <si>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</si>
  <si>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</si>
  <si>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</si>
  <si>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</si>
  <si>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</si>
  <si>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</si>
  <si>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</si>
  <si>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</si>
  <si>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</si>
  <si>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</si>
  <si>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</si>
  <si>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</si>
  <si>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</si>
  <si>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</si>
  <si>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</si>
  <si>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</si>
  <si>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</si>
  <si>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</si>
  <si>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</si>
  <si>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</si>
  <si>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</si>
  <si>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</si>
  <si>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</si>
  <si>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</si>
  <si>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</si>
  <si>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</si>
  <si>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</si>
  <si>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</si>
  <si>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</si>
  <si>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</si>
  <si>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</si>
  <si>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</si>
  <si>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</si>
  <si>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</si>
  <si>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</si>
  <si>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</si>
  <si>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</si>
  <si>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</si>
  <si>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</si>
  <si>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</si>
  <si>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</si>
  <si>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</si>
  <si>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</si>
  <si>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</si>
  <si>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</si>
  <si>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</si>
  <si>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</si>
  <si>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</si>
  <si>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</si>
  <si>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</si>
  <si>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</si>
  <si>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</si>
  <si>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</si>
  <si>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</si>
  <si>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</si>
  <si>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</si>
  <si>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</si>
  <si>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</si>
  <si>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</si>
  <si>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</si>
  <si>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</si>
  <si>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</si>
  <si>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</si>
  <si>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</si>
  <si>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</si>
  <si>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</si>
  <si>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</si>
  <si>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</si>
  <si>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</si>
  <si>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</si>
  <si>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</si>
  <si>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</si>
  <si>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</si>
  <si>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</si>
  <si>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</si>
  <si>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</si>
  <si>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</si>
  <si>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</si>
  <si>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</si>
  <si>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</si>
  <si>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</si>
  <si>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</si>
  <si>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</si>
  <si>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</si>
  <si>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</si>
  <si>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</si>
  <si>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</si>
  <si>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</si>
  <si>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</si>
  <si>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</si>
  <si>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</si>
  <si>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</si>
  <si>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</si>
  <si>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</si>
  <si>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</si>
  <si>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</si>
  <si>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</si>
  <si>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</si>
  <si>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</si>
  <si>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</si>
  <si>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</si>
  <si>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</si>
  <si>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</si>
  <si>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</si>
  <si>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</si>
  <si>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</si>
  <si>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</si>
  <si>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</si>
  <si>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</si>
  <si>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</si>
  <si>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</si>
  <si>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</si>
  <si>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</si>
  <si>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</si>
  <si>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</si>
  <si>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</si>
  <si>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</si>
  <si>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</si>
  <si>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</si>
  <si>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</si>
  <si>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</si>
  <si>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</si>
  <si>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</si>
  <si>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</si>
  <si>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</si>
  <si>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</si>
  <si>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</si>
  <si>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</si>
  <si>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</si>
  <si>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</si>
  <si>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</si>
  <si>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</si>
  <si>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</si>
  <si>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</si>
  <si>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</si>
  <si>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</si>
  <si>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</si>
  <si>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</si>
  <si>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</si>
  <si>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</si>
  <si>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</si>
  <si>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</si>
  <si>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</si>
  <si>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</si>
  <si>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</si>
  <si>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</si>
  <si>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</si>
  <si>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</si>
  <si>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</si>
  <si>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</si>
  <si>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</si>
  <si>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</si>
  <si>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</si>
  <si>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</si>
  <si>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</si>
  <si>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</si>
  <si>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</si>
  <si>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</si>
  <si>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</si>
  <si>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</si>
  <si>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</si>
  <si>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</si>
  <si>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</si>
  <si>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</si>
  <si>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</si>
  <si>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</si>
  <si>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</si>
  <si>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</si>
  <si>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</si>
  <si>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</si>
  <si>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</si>
  <si>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</si>
  <si>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</si>
  <si>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</si>
  <si>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</si>
  <si>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</si>
  <si>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</si>
  <si>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</si>
  <si>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</si>
  <si>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</si>
  <si>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</si>
  <si>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</si>
  <si>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</si>
  <si>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</si>
  <si>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</si>
  <si>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</si>
  <si>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</si>
  <si>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</si>
  <si>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</si>
  <si>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</si>
  <si>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</si>
  <si>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</si>
  <si>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</si>
  <si>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</si>
  <si>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</si>
  <si>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</si>
  <si>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</si>
  <si>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</si>
  <si>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</si>
  <si>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</si>
  <si>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</si>
  <si>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</si>
  <si>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</si>
  <si>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</si>
  <si>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</si>
  <si>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</si>
  <si>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</si>
  <si>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</si>
  <si>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</si>
  <si>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</si>
  <si>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</si>
  <si>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</si>
  <si>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</si>
  <si>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</si>
  <si>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</si>
  <si>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</si>
  <si>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</si>
  <si>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</si>
  <si>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</si>
  <si>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</si>
  <si>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</si>
  <si>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</si>
  <si>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</si>
  <si>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</si>
  <si>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</si>
  <si>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</si>
  <si>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</si>
  <si>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</si>
  <si>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</si>
  <si>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</si>
  <si>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</si>
  <si>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</si>
  <si>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</si>
  <si>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</si>
  <si>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</si>
  <si>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</si>
  <si>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</si>
  <si>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</si>
  <si>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</si>
  <si>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</si>
  <si>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</si>
  <si>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</si>
  <si>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</si>
  <si>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</si>
  <si>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</si>
  <si>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</si>
  <si>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</si>
  <si>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</si>
  <si>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</si>
  <si>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</si>
  <si>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</si>
  <si>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</si>
  <si>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</si>
  <si>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</si>
  <si>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</si>
  <si>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</si>
  <si>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</si>
  <si>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</si>
  <si>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</si>
  <si>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</si>
  <si>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</si>
  <si>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</si>
  <si>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</si>
  <si>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</si>
  <si>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</si>
  <si>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</si>
  <si>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</si>
  <si>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</si>
  <si>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</si>
  <si>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</si>
  <si>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</si>
  <si>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</si>
  <si>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</si>
  <si>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</si>
  <si>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</si>
  <si>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</si>
  <si>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</si>
  <si>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</si>
  <si>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</si>
  <si>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</si>
  <si>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</si>
  <si>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</si>
  <si>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</si>
  <si>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</si>
  <si>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</si>
  <si>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</si>
  <si>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</si>
  <si>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</si>
  <si>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</si>
  <si>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</si>
  <si>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</si>
  <si>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</si>
  <si>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</si>
  <si>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</si>
  <si>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</si>
  <si>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</si>
  <si>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</si>
  <si>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</si>
  <si>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</si>
  <si>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</si>
  <si>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</si>
  <si>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</si>
  <si>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</si>
  <si>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</si>
  <si>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</si>
  <si>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</si>
  <si>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</si>
  <si>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</si>
  <si>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</si>
  <si>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</si>
  <si>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</si>
  <si>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</si>
  <si>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</si>
  <si>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</si>
  <si>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</si>
  <si>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</si>
  <si>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</si>
  <si>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</si>
  <si>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</si>
  <si>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</si>
  <si>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</si>
  <si>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</si>
  <si>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</si>
  <si>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</si>
  <si>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</si>
  <si>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</si>
  <si>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</si>
  <si>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</si>
  <si>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</si>
  <si>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</si>
  <si>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</si>
  <si>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</si>
  <si>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</si>
  <si>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</si>
  <si>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</si>
  <si>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</si>
  <si>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</si>
  <si>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</si>
  <si>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</si>
  <si>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</si>
  <si>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</si>
  <si>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</si>
  <si>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</si>
  <si>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</si>
  <si>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</si>
  <si>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</si>
  <si>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</si>
  <si>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</si>
  <si>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</si>
  <si>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</si>
  <si>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</si>
  <si>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</si>
  <si>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</si>
  <si>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</si>
  <si>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</si>
  <si>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</si>
  <si>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</si>
  <si>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</si>
  <si>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</si>
  <si>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</si>
  <si>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</si>
  <si>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</si>
  <si>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</si>
  <si>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</si>
  <si>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</si>
  <si>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</si>
  <si>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</si>
  <si>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</si>
  <si>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</si>
  <si>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</si>
  <si>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</si>
  <si>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</si>
  <si>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</si>
  <si>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</si>
  <si>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</si>
  <si>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</si>
  <si>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</si>
  <si>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</si>
  <si>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</si>
  <si>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</si>
  <si>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</si>
  <si>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</si>
  <si>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</si>
  <si>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</si>
  <si>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</si>
  <si>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</si>
  <si>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</si>
  <si>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</si>
  <si>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</si>
  <si>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</si>
  <si>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</si>
  <si>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</si>
  <si>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</si>
  <si>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</si>
  <si>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</si>
  <si>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</si>
  <si>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</si>
  <si>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</si>
  <si>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</si>
  <si>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</si>
  <si>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</si>
  <si>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</si>
  <si>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</si>
  <si>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</si>
  <si>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</si>
  <si>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</si>
  <si>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</si>
  <si>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</si>
  <si>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</si>
  <si>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</si>
  <si>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</si>
  <si>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</si>
  <si>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</si>
  <si>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</si>
  <si>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</si>
  <si>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</si>
  <si>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</si>
  <si>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</si>
  <si>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</si>
  <si>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</si>
  <si>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</si>
  <si>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</si>
  <si>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</si>
  <si>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</si>
  <si>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</si>
  <si>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</si>
  <si>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</si>
  <si>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</si>
  <si>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</si>
  <si>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</si>
  <si>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</si>
  <si>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</si>
  <si>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</si>
  <si>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</si>
  <si>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</si>
  <si>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</si>
  <si>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</si>
  <si>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</si>
  <si>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</si>
  <si>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</si>
  <si>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</si>
  <si>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</si>
  <si>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</si>
  <si>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</si>
  <si>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</si>
  <si>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</si>
  <si>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</si>
  <si>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</si>
  <si>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</si>
  <si>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</si>
  <si>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</si>
  <si>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</si>
  <si>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</si>
  <si>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</si>
  <si>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</si>
  <si>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</si>
  <si>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</si>
  <si>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</si>
  <si>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</si>
  <si>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</si>
  <si>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</si>
  <si>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</si>
  <si>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</si>
  <si>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</si>
  <si>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</si>
  <si>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</si>
  <si>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</si>
  <si>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</si>
  <si>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</si>
  <si>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</si>
  <si>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</si>
  <si>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</si>
  <si>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</si>
  <si>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</si>
  <si>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</si>
  <si>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</si>
  <si>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</si>
  <si>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</si>
  <si>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</si>
  <si>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</si>
  <si>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</si>
  <si>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</si>
  <si>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</si>
  <si>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</si>
  <si>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</si>
  <si>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</si>
  <si>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</si>
  <si>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</si>
  <si>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</si>
  <si>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</si>
  <si>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</si>
  <si>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</si>
  <si>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</si>
  <si>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</si>
  <si>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</si>
  <si>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</si>
  <si>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</si>
  <si>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</si>
  <si>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</si>
  <si>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</si>
  <si>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</si>
  <si>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</si>
  <si>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</si>
  <si>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</si>
  <si>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</si>
  <si>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</si>
  <si>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</si>
  <si>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</si>
  <si>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</si>
  <si>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</si>
  <si>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</si>
  <si>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</si>
  <si>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</si>
  <si>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</si>
  <si>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</si>
  <si>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</si>
  <si>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</si>
  <si>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</si>
  <si>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</si>
  <si>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</si>
  <si>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</si>
  <si>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</si>
  <si>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</si>
  <si>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</si>
  <si>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</si>
  <si>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</si>
  <si>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</si>
  <si>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</si>
  <si>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</si>
  <si>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</si>
  <si>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</si>
  <si>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</si>
  <si>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</si>
  <si>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</si>
  <si>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</si>
  <si>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</si>
  <si>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</si>
  <si>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</si>
  <si>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</si>
  <si>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</si>
  <si>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</si>
  <si>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</si>
  <si>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</si>
  <si>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</si>
  <si>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</si>
  <si>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</si>
  <si>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</si>
  <si>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</si>
  <si>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</si>
  <si>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</si>
  <si>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</si>
  <si>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</si>
  <si>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</si>
  <si>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</si>
  <si>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</si>
  <si>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</si>
  <si>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</si>
  <si>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</si>
  <si>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</si>
  <si>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</si>
  <si>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</si>
  <si>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</si>
  <si>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</si>
  <si>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</si>
  <si>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</si>
  <si>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</si>
  <si>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</si>
  <si>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</si>
  <si>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</si>
  <si>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</si>
  <si>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</si>
  <si>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</si>
  <si>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</si>
  <si>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</si>
  <si>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</si>
  <si>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</si>
  <si>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</si>
  <si>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</si>
  <si>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</si>
  <si>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</si>
  <si>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</si>
  <si>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</si>
  <si>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</si>
  <si>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</si>
  <si>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</si>
  <si>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</si>
  <si>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</si>
  <si>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</si>
  <si>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</si>
  <si>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</si>
  <si>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</si>
  <si>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</si>
  <si>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</si>
  <si>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</si>
  <si>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</si>
  <si>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</si>
  <si>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</si>
  <si>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</si>
  <si>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</si>
  <si>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</si>
  <si>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</si>
  <si>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</si>
  <si>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</si>
  <si>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</si>
  <si>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</si>
  <si>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</si>
  <si>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</si>
  <si>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</si>
  <si>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</si>
  <si>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</si>
  <si>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</si>
  <si>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</si>
  <si>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</si>
  <si>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</si>
  <si>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</si>
  <si>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</si>
  <si>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</si>
  <si>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</si>
  <si>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</si>
  <si>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</si>
  <si>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</si>
  <si>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</si>
  <si>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</si>
  <si>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</si>
  <si>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</si>
  <si>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</si>
  <si>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</si>
  <si>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</si>
  <si>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</si>
  <si>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</si>
  <si>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</si>
  <si>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</si>
  <si>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</si>
  <si>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</si>
  <si>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</si>
  <si>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</si>
  <si>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</si>
  <si>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</si>
  <si>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</si>
  <si>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</si>
  <si>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</si>
  <si>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</si>
  <si>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</si>
  <si>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</si>
  <si>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</si>
  <si>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</si>
  <si>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</si>
  <si>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</si>
  <si>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</si>
  <si>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</si>
  <si>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</si>
  <si>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</si>
  <si>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</si>
  <si>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</si>
  <si>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</si>
  <si>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</si>
  <si>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</si>
  <si>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</si>
  <si>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</si>
  <si>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</si>
  <si>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</si>
  <si>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</si>
  <si>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</si>
  <si>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</si>
  <si>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</si>
  <si>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</si>
  <si>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</si>
  <si>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</si>
  <si>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</si>
  <si>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</si>
  <si>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</si>
  <si>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</si>
  <si>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</si>
  <si>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</si>
  <si>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</si>
  <si>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</si>
  <si>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</si>
  <si>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</si>
  <si>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</si>
  <si>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</si>
  <si>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</si>
  <si>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</si>
  <si>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</si>
  <si>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</si>
  <si>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</si>
  <si>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</si>
  <si>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</si>
  <si>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</si>
  <si>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</si>
  <si>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</si>
  <si>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</si>
  <si>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</si>
  <si>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</si>
  <si>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</si>
  <si>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</si>
  <si>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</si>
  <si>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</si>
  <si>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</si>
  <si>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</si>
  <si>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</si>
  <si>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</si>
  <si>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</si>
  <si>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</si>
  <si>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</si>
  <si>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</si>
  <si>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</si>
  <si>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</si>
  <si>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</si>
  <si>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</si>
  <si>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</si>
  <si>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</si>
  <si>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</si>
  <si>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</si>
  <si>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</si>
  <si>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</si>
  <si>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</si>
  <si>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</si>
  <si>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</si>
  <si>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</si>
  <si>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</si>
  <si>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</si>
  <si>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</si>
  <si>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</si>
  <si>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</si>
  <si>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</si>
  <si>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</si>
  <si>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</si>
  <si>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</si>
  <si>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</si>
  <si>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</si>
  <si>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</si>
  <si>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</si>
  <si>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</si>
  <si>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</si>
  <si>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</si>
  <si>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</si>
  <si>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</si>
  <si>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</si>
  <si>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</si>
  <si>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</si>
  <si>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</si>
  <si>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</si>
  <si>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</si>
  <si>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</si>
  <si>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</si>
  <si>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</si>
  <si>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</si>
  <si>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</si>
  <si>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</si>
  <si>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</si>
  <si>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</si>
  <si>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</si>
  <si>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</si>
  <si>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</si>
  <si>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</si>
  <si>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</si>
  <si>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</si>
  <si>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</si>
  <si>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</si>
  <si>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</si>
  <si>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</si>
  <si>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</si>
  <si>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</si>
  <si>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</si>
  <si>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</si>
  <si>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</si>
  <si>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</si>
  <si>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</si>
  <si>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</si>
  <si>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</si>
  <si>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</si>
  <si>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</si>
  <si>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</si>
  <si>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</si>
  <si>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</si>
  <si>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</si>
  <si>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</si>
  <si>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</si>
  <si>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</si>
  <si>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</si>
  <si>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</si>
  <si>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</si>
  <si>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</si>
  <si>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</si>
  <si>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</si>
  <si>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</si>
  <si>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</si>
  <si>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</si>
  <si>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</si>
  <si>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</si>
  <si>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</si>
  <si>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</si>
  <si>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</si>
  <si>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</si>
  <si>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</si>
  <si>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</si>
  <si>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</si>
  <si>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</si>
  <si>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</si>
  <si>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</si>
  <si>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</si>
  <si>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</si>
  <si>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</si>
  <si>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</si>
  <si>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</si>
  <si>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</si>
  <si>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</si>
  <si>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</si>
  <si>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</si>
  <si>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</si>
  <si>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</si>
  <si>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</si>
  <si>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</si>
  <si>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</si>
  <si>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</si>
  <si>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</si>
  <si>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</si>
  <si>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</si>
  <si>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</si>
  <si>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</si>
  <si>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</si>
  <si>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</si>
  <si>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</si>
  <si>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</si>
  <si>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</si>
  <si>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</si>
  <si>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</si>
  <si>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</si>
  <si>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</si>
  <si>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</si>
  <si>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</si>
  <si>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</si>
  <si>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</si>
  <si>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</si>
  <si>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</si>
  <si>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</si>
  <si>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</si>
  <si>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</si>
  <si>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</si>
  <si>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</si>
  <si>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</si>
  <si>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</si>
  <si>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</si>
  <si>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</si>
  <si>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</si>
  <si>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</si>
  <si>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</si>
  <si>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</si>
  <si>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</si>
  <si>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</si>
  <si>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</si>
  <si>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</si>
  <si>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</si>
  <si>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</si>
  <si>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</si>
  <si>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</si>
  <si>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</si>
  <si>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</si>
  <si>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</si>
  <si>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</si>
  <si>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</si>
  <si>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</si>
  <si>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</si>
  <si>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</si>
  <si>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</si>
  <si>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</si>
  <si>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</si>
  <si>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</si>
  <si>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</si>
  <si>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</si>
  <si>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</si>
  <si>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</si>
  <si>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</si>
  <si>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</si>
  <si>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</si>
  <si>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</si>
  <si>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</si>
  <si>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</si>
  <si>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</si>
  <si>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</si>
  <si>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</si>
  <si>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</si>
  <si>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</si>
  <si>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</si>
  <si>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</si>
  <si>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</si>
  <si>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</si>
  <si>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</si>
  <si>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</si>
  <si>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</si>
  <si>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</si>
  <si>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</si>
  <si>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</si>
  <si>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</si>
  <si>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</si>
  <si>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</si>
  <si>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</si>
  <si>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</si>
  <si>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</si>
  <si>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</si>
  <si>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</si>
  <si>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</si>
  <si>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</si>
  <si>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</si>
  <si>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</si>
  <si>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</si>
  <si>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</si>
  <si>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</si>
  <si>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</si>
  <si>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</si>
  <si>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</si>
  <si>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</si>
  <si>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</si>
  <si>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</si>
  <si>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</si>
  <si>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</si>
  <si>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</si>
  <si>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</si>
  <si>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</si>
  <si>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</si>
  <si>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</si>
  <si>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</si>
  <si>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</si>
  <si>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</si>
  <si>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</si>
  <si>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</si>
  <si>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</si>
  <si>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</si>
  <si>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</si>
  <si>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</si>
  <si>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</si>
  <si>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</si>
  <si>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</si>
  <si>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</si>
  <si>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</si>
  <si>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</si>
  <si>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</si>
  <si>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</si>
  <si>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</si>
  <si>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</si>
  <si>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</si>
  <si>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</si>
  <si>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</si>
  <si>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</si>
  <si>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</si>
  <si>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</si>
  <si>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</si>
  <si>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</si>
  <si>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</si>
  <si>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</si>
  <si>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</si>
  <si>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</si>
  <si>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</si>
  <si>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</si>
  <si>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</si>
  <si>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</si>
  <si>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</si>
  <si>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</si>
  <si>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</si>
  <si>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</si>
  <si>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</si>
  <si>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</si>
  <si>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</si>
  <si>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</si>
  <si>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</si>
  <si>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</si>
  <si>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</si>
  <si>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</si>
  <si>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</si>
  <si>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</si>
  <si>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</si>
  <si>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</si>
  <si>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</si>
  <si>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</si>
  <si>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</si>
  <si>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</si>
  <si>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</si>
  <si>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</si>
  <si>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</si>
  <si>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</si>
  <si>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</si>
  <si>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</si>
  <si>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</si>
  <si>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</si>
  <si>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</si>
  <si>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</si>
  <si>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</si>
  <si>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</si>
  <si>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</si>
  <si>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</si>
  <si>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</si>
  <si>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</si>
  <si>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</si>
  <si>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</si>
  <si>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</si>
  <si>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</si>
  <si>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</si>
  <si>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</si>
  <si>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</si>
  <si>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</si>
  <si>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</si>
  <si>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</si>
  <si>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</si>
  <si>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</si>
  <si>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</si>
  <si>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</si>
  <si>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</si>
  <si>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</si>
  <si>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</si>
  <si>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</si>
  <si>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</si>
  <si>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</si>
  <si>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</si>
  <si>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</si>
  <si>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</si>
  <si>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</si>
  <si>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</si>
  <si>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</si>
  <si>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</si>
  <si>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</si>
  <si>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</si>
  <si>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</si>
  <si>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</si>
  <si>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</si>
  <si>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</si>
  <si>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</si>
  <si>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</si>
  <si>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</si>
  <si>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</si>
  <si>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</si>
  <si>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</si>
  <si>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</si>
  <si>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</si>
  <si>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</si>
  <si>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</si>
  <si>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</si>
  <si>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</si>
  <si>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</si>
  <si>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</si>
  <si>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</si>
  <si>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</si>
  <si>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</si>
  <si>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</si>
  <si>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</si>
  <si>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</si>
  <si>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</si>
  <si>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</si>
  <si>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</si>
  <si>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</si>
  <si>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</si>
  <si>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</si>
  <si>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</si>
  <si>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</si>
  <si>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</si>
  <si>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</si>
  <si>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</si>
  <si>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</si>
  <si>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</si>
  <si>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</si>
  <si>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</si>
  <si>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</si>
  <si>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</si>
  <si>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</si>
  <si>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</si>
  <si>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</si>
  <si>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</si>
  <si>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</si>
  <si>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</si>
  <si>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</si>
  <si>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</si>
  <si>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</si>
  <si>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</si>
  <si>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</si>
  <si>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</si>
  <si>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</si>
  <si>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</si>
  <si>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</si>
  <si>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</si>
  <si>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</si>
  <si>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</si>
  <si>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</si>
  <si>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</si>
  <si>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</si>
  <si>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</si>
  <si>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</si>
  <si>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</si>
  <si>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</si>
  <si>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</si>
  <si>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</si>
  <si>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</si>
  <si>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</si>
  <si>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</si>
  <si>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</si>
  <si>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</si>
  <si>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</si>
  <si>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</si>
  <si>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</si>
  <si>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</si>
  <si>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</si>
  <si>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</si>
  <si>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</si>
  <si>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</si>
  <si>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</si>
  <si>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</si>
  <si>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</si>
  <si>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</si>
  <si>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</si>
  <si>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</si>
  <si>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</si>
  <si>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</si>
  <si>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</si>
  <si>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</si>
  <si>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</si>
  <si>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</si>
  <si>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</si>
  <si>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</si>
  <si>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</si>
  <si>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</si>
  <si>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</si>
  <si>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</si>
  <si>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</si>
  <si>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</si>
  <si>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</si>
  <si>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</si>
  <si>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</si>
  <si>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</si>
  <si>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</si>
  <si>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</si>
  <si>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</si>
  <si>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</si>
  <si>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</si>
  <si>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</si>
  <si>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</si>
  <si>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</si>
  <si>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</si>
  <si>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</si>
  <si>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</si>
  <si>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</si>
  <si>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</si>
  <si>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</si>
  <si>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</si>
  <si>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</si>
  <si>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</si>
  <si>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</si>
  <si>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</si>
  <si>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</si>
  <si>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</si>
  <si>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</si>
  <si>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</si>
  <si>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</si>
  <si>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</si>
  <si>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</si>
  <si>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</si>
  <si>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</si>
  <si>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</si>
  <si>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</si>
  <si>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</si>
  <si>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</si>
  <si>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</si>
  <si>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</si>
  <si>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</si>
  <si>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</si>
  <si>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</si>
  <si>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</si>
  <si>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</si>
  <si>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</si>
  <si>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</si>
  <si>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</si>
  <si>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</si>
  <si>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</si>
  <si>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</si>
  <si>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</si>
  <si>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</si>
  <si>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</si>
  <si>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</si>
  <si>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</si>
  <si>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</si>
  <si>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</si>
  <si>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</si>
  <si>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</si>
  <si>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</si>
  <si>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</si>
  <si>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</si>
  <si>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</si>
  <si>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</si>
  <si>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</si>
  <si>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</si>
  <si>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</si>
  <si>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</si>
  <si>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</si>
  <si>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</si>
  <si>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</si>
  <si>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</si>
  <si>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</si>
  <si>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</si>
  <si>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</si>
  <si>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</si>
  <si>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</si>
  <si>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</si>
  <si>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</si>
  <si>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</si>
  <si>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</si>
  <si>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</si>
  <si>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</si>
  <si>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</si>
  <si>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</si>
  <si>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</si>
  <si>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</si>
  <si>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</si>
  <si>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</si>
  <si>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</si>
  <si>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</si>
  <si>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</si>
  <si>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</si>
  <si>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</si>
  <si>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</si>
  <si>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</si>
  <si>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</si>
  <si>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</si>
  <si>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</si>
  <si>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</si>
  <si>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</si>
  <si>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</si>
  <si>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</si>
  <si>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</si>
  <si>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</si>
  <si>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</si>
  <si>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</si>
  <si>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</si>
  <si>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</si>
  <si>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</si>
  <si>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</si>
  <si>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</si>
  <si>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</si>
  <si>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</si>
  <si>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</si>
  <si>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</si>
  <si>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</si>
  <si>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</si>
  <si>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</si>
  <si>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</si>
  <si>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</si>
  <si>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</si>
  <si>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</si>
  <si>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</si>
  <si>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</si>
  <si>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</si>
  <si>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</si>
  <si>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</si>
  <si>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</si>
  <si>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</si>
  <si>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</si>
  <si>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</si>
  <si>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</si>
  <si>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</si>
  <si>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</si>
  <si>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</si>
  <si>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</si>
  <si>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</si>
  <si>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</si>
  <si>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</si>
  <si>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</si>
  <si>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</si>
  <si>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</si>
  <si>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</si>
  <si>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</si>
  <si>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</si>
  <si>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</si>
  <si>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</si>
  <si>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</si>
  <si>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</si>
  <si>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</si>
  <si>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</si>
  <si>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</si>
  <si>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</si>
  <si>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</si>
  <si>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</si>
  <si>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</si>
  <si>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</si>
  <si>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</si>
  <si>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</si>
  <si>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</si>
  <si>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</si>
  <si>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</si>
  <si>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</si>
  <si>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</si>
  <si>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</si>
  <si>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</si>
  <si>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</si>
  <si>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</si>
  <si>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</si>
  <si>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</si>
  <si>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</si>
  <si>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</si>
  <si>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</si>
  <si>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</si>
  <si>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</si>
  <si>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</si>
  <si>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</si>
  <si>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</si>
  <si>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</si>
  <si>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</si>
  <si>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</si>
  <si>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</si>
  <si>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</si>
  <si>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</si>
  <si>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</si>
  <si>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</si>
  <si>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</si>
  <si>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</si>
  <si>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</si>
  <si>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</si>
  <si>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</si>
  <si>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</si>
  <si>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</si>
  <si>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</si>
  <si>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</si>
  <si>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</si>
  <si>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</si>
  <si>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</si>
  <si>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</si>
  <si>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</si>
  <si>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</si>
  <si>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</si>
  <si>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</si>
  <si>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</si>
  <si>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</si>
  <si>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</si>
  <si>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</si>
  <si>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</si>
  <si>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</si>
  <si>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</si>
  <si>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</si>
  <si>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</si>
  <si>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</si>
  <si>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</si>
  <si>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</si>
  <si>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</si>
  <si>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</si>
  <si>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</si>
  <si>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</si>
  <si>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</si>
  <si>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</si>
  <si>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</si>
  <si>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</si>
  <si>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</si>
  <si>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</si>
  <si>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</si>
  <si>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</si>
  <si>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</si>
  <si>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</si>
  <si>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</si>
  <si>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</si>
  <si>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</si>
  <si>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</si>
  <si>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</si>
  <si>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</si>
  <si>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</si>
  <si>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</si>
  <si>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</si>
  <si>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</si>
  <si>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</si>
  <si>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</si>
  <si>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</si>
  <si>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</si>
  <si>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</si>
  <si>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</si>
  <si>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</si>
  <si>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</si>
  <si>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</si>
  <si>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</si>
  <si>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</si>
  <si>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</si>
  <si>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</si>
  <si>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</si>
  <si>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</si>
  <si>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</si>
  <si>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</si>
  <si>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</si>
  <si>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</si>
  <si>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</si>
  <si>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</si>
  <si>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</si>
  <si>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</si>
  <si>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</si>
  <si>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</si>
  <si>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</si>
  <si>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</si>
  <si>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</si>
  <si>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</si>
  <si>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</si>
  <si>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</si>
  <si>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</si>
  <si>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</si>
  <si>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</si>
  <si>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</si>
  <si>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</si>
  <si>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</si>
  <si>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</si>
  <si>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</si>
  <si>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</si>
  <si>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</si>
  <si>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</si>
  <si>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</si>
  <si>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</si>
  <si>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</si>
  <si>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</si>
  <si>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</si>
  <si>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</si>
  <si>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</si>
  <si>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</si>
  <si>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</si>
  <si>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</si>
  <si>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</si>
  <si>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</si>
  <si>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</si>
  <si>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</si>
  <si>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</si>
  <si>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</si>
  <si>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</si>
  <si>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</si>
  <si>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</si>
  <si>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</si>
  <si>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</si>
  <si>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</si>
  <si>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</si>
  <si>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</si>
  <si>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</si>
  <si>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</si>
  <si>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</si>
  <si>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</si>
  <si>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</si>
  <si>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</si>
  <si>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</si>
  <si>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</si>
  <si>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</si>
  <si>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</si>
  <si>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</si>
  <si>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</si>
  <si>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</si>
  <si>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</si>
  <si>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</si>
  <si>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</si>
  <si>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</si>
  <si>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</si>
  <si>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</si>
  <si>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</si>
  <si>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</si>
  <si>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</si>
  <si>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PCM-20251007-00002080</t>
  </si>
  <si>
    <t>ETA 75 mins</t>
  </si>
  <si>
    <t>PCM-20251007-00002086</t>
  </si>
  <si>
    <t>Site has limited access as located at USF area and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</si>
  <si>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</si>
  <si>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</si>
  <si>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</si>
  <si>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</si>
  <si>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</si>
  <si>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</si>
  <si>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</si>
  <si>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</si>
  <si>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</si>
  <si>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</si>
  <si>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</si>
  <si>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</si>
  <si>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</si>
  <si>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</si>
  <si>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</si>
  <si>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</si>
  <si>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</si>
  <si>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</si>
  <si>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</si>
  <si>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</si>
  <si>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</si>
  <si>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</si>
  <si>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</si>
  <si>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</si>
  <si>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</si>
  <si>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</si>
  <si>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</si>
  <si>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</si>
  <si>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</si>
  <si>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</si>
  <si>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</si>
  <si>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</si>
  <si>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</si>
  <si>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</si>
  <si>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</si>
  <si>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</si>
  <si>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</si>
  <si>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</si>
  <si>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</si>
  <si>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</si>
  <si>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</si>
  <si>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</si>
  <si>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</si>
  <si>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</si>
  <si>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</si>
  <si>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</si>
  <si>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</si>
  <si>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</si>
  <si>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</si>
  <si>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</si>
  <si>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</si>
  <si>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</si>
  <si>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</si>
  <si>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</si>
  <si>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</si>
  <si>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</si>
  <si>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</si>
  <si>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</si>
  <si>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</si>
  <si>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</si>
  <si>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</si>
  <si>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</si>
  <si>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</si>
  <si>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</si>
  <si>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</si>
  <si>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</si>
  <si>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</si>
  <si>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</si>
  <si>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</si>
  <si>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</si>
  <si>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</si>
  <si>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</si>
  <si>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</si>
  <si>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</si>
  <si>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</si>
  <si>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</si>
  <si>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</si>
  <si>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</si>
  <si>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</si>
  <si>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</si>
  <si>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</si>
  <si>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</si>
  <si>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</si>
  <si>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</si>
  <si>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</si>
  <si>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</si>
  <si>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</si>
  <si>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</si>
  <si>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PCM-20251007-00001750 </t>
  </si>
  <si>
    <t>access road issue</t>
  </si>
  <si>
    <t xml:space="preserve"> PCM-20251007-00002008 </t>
  </si>
  <si>
    <t xml:space="preserve">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</si>
  <si>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</si>
  <si>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</si>
  <si>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</si>
  <si>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</si>
  <si>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</si>
  <si>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</si>
  <si>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</si>
  <si>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</si>
  <si>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</si>
  <si>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</si>
  <si>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PCM-20251007-00001835</t>
  </si>
  <si>
    <t>ETA 30 mins</t>
  </si>
  <si>
    <t>PCM-20251007-00001809</t>
  </si>
  <si>
    <t>down again since  10/7/2025  5:45:35 PM //  ETA 45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</si>
</sst>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5" totalsRowShown="0" headerRowDxfId="174" dataDxfId="173" headerRowBorderDxfId="171" tableBorderDxfId="172" totalsRowBorderDxfId="170">
  <autoFilter ref="A1:L8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6" totalsRowShown="0" headerRowDxfId="157" dataDxfId="156" headerRowBorderDxfId="154" tableBorderDxfId="155" totalsRowBorderDxfId="153">
  <autoFilter ref="A1:CJ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5" totalsRowShown="0" headerRowDxfId="48" dataDxfId="47" headerRowBorderDxfId="45" tableBorderDxfId="46" totalsRowBorderDxfId="44">
  <autoFilter ref="A1:L4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1" totalsRowShown="0" headerRowDxfId="31" dataDxfId="30" headerRowBorderDxfId="28" tableBorderDxfId="29">
  <autoFilter ref="A1:L1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9" totalsRowShown="0" headerRowDxfId="15" dataDxfId="14" headerRowBorderDxfId="12" tableBorderDxfId="13">
  <autoFilter ref="A1:L2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5"/>
  <sheetViews>
    <sheetView workbookViewId="0">
      <selection activeCell="D4" sqref="D4:D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274.86627662037063</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2</v>
      </c>
      <c r="D3" s="148" t="s">
        <v>21861</v>
      </c>
      <c r="E3" s="149" t="s">
        <v>38964</v>
      </c>
      <c r="F3" s="150">
        <v>45937.794745370367</v>
      </c>
      <c r="G3" s="151">
        <f ca="1">IFERROR(NOW()-F3,"")</f>
        <v>1.9957175929448567E-2</v>
      </c>
      <c r="H3" s="150">
        <v>45937.787106481483</v>
      </c>
      <c r="I3" s="148" t="str">
        <f>IFERROR(VLOOKUP(D3,DB!A:F,6,0),"")</f>
        <v>SCECO</v>
      </c>
      <c r="J3" s="65" t="str">
        <f>IFERROR(VLOOKUP(D3,DB!A:G,7,0),"")</f>
        <v>Good+No BB Design</v>
      </c>
      <c r="K3" s="152" t="s">
        <v>38967</v>
      </c>
      <c r="L3" s="153" t="str">
        <f>IFERROR(VLOOKUP(D3,DB!A:I,9,0),"")</f>
        <v>Latis</v>
      </c>
    </row>
    <row r="4" spans="1:12" ht="15" customHeight="1">
      <c r="A4" s="147" t="s">
        <v>38968</v>
      </c>
      <c r="B4" s="148" t="str">
        <f>IFERROR(VLOOKUP(D4,DB!A:K,11,0),"")</f>
        <v>R1</v>
      </c>
      <c r="C4" s="148">
        <v>1</v>
      </c>
      <c r="D4" s="148" t="s">
        <v>38771</v>
      </c>
      <c r="E4" s="149" t="s">
        <v>38964</v>
      </c>
      <c r="F4" s="150">
        <v>45937.79859953704</v>
      </c>
      <c r="G4" s="151">
        <f ca="1">IFERROR(NOW()-F4,"")</f>
        <v>1.6103009256767109E-2</v>
      </c>
      <c r="H4" s="150">
        <v>45937.784710648149</v>
      </c>
      <c r="I4" s="148" t="str">
        <f>IFERROR(VLOOKUP(D4,DB!A:F,6,0),"")</f>
        <v>Generator-SG</v>
      </c>
      <c r="J4" s="65" t="str">
        <f>IFERROR(VLOOKUP(D4,DB!A:G,7,0),"")</f>
        <v>Vandalized</v>
      </c>
      <c r="K4" s="152" t="s">
        <v>38969</v>
      </c>
      <c r="L4" s="153" t="str">
        <f>IFERROR(VLOOKUP(D4,DB!A:I,9,0),"")</f>
        <v>Latis</v>
      </c>
    </row>
    <row r="5" spans="1:12" ht="15" customHeight="1">
      <c r="A5" s="147"/>
      <c r="B5" s="148" t="str">
        <f>IFERROR(VLOOKUP(D5,DB!A:K,11,0),"")</f>
        <v/>
      </c>
      <c r="C5" s="148"/>
      <c r="D5" s="148"/>
      <c r="E5" s="149"/>
      <c r="F5" s="150"/>
      <c r="G5" s="151">
        <f ca="1">IFERROR(NOW()-F5,"")</f>
        <v>45937.814702546297</v>
      </c>
      <c r="H5" s="150"/>
      <c r="I5" s="148" t="str">
        <f>IFERROR(VLOOKUP(D5,DB!A:F,6,0),"")</f>
        <v/>
      </c>
      <c r="J5" s="65" t="str">
        <f>IFERROR(VLOOKUP(D5,DB!A:G,7,0),"")</f>
        <v/>
      </c>
      <c r="K5" s="152"/>
      <c r="L5" s="153" t="str">
        <f>IFERROR(VLOOKUP(D5,DB!A:I,9,0),"")</f>
        <v/>
      </c>
    </row>
    <row r="6" spans="1:12" ht="15" customHeight="1">
      <c r="A6" s="147"/>
      <c r="B6" s="148" t="str">
        <f>IFERROR(VLOOKUP(D6,DB!A:K,11,0),"")</f>
        <v/>
      </c>
      <c r="C6" s="148"/>
      <c r="D6" s="152"/>
      <c r="E6" s="149"/>
      <c r="F6" s="150"/>
      <c r="G6" s="151">
        <f ca="1">IFERROR(NOW()-F6,"")</f>
        <v>45937.814702546297</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45937.814702546297</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45937.814702546297</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45937.814702546297</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45937.814702546297</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45937.814702546297</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45937.814702546297</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45937.814702546297</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45937.814702546297</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45937.814702546297</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45937.814702546297</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45937.814702546297</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45937.814702546297</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45937.814702546297</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45937.814702546297</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45937.814702546297</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45937.814702546297</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45937.814702546297</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45937.814702546297</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45937.814702546297</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45937.814702546297</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45937.814702546297</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45937.814702546297</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45937.814702546297</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45937.814702546297</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45937.814702546297</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45937.814702546297</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45937.814702546297</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45937.814702546297</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45937.814702546297</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45937.814702546297</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45937.814702546297</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45937.814702546297</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45937.814702546297</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45937.814702546297</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45937.814702546297</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45937.814702546297</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45937.814702546297</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45937.814702546297</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45937.814702546297</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45937.814702546297</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45937.814702546297</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45937.814702546297</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45937.814702546297</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45937.814702546297</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45937.814702546297</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45937.814702546297</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45937.814702546297</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45937.814702546297</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45937.814702546297</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45937.814702546297</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45937.814702546297</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45937.814702546297</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45937.814702546297</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45937.814702546297</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45937.814702546297</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45937.814702546297</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45937.814702546297</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45937.814702546297</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45937.814702546297</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45937.814702546297</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45937.814702546297</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45937.814702546297</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45937.814702546297</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45937.814702546297</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45937.814702546297</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45937.814702546297</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45937.814702546297</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45937.814702546297</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45937.814702546297</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45937.814702546297</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45937.814702546297</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45937.814702546297</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45937.814702546297</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45937.814702546297</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45937.814702546297</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45937.814702546297</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45937.814702546297</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45937.814702546297</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45937.814702546297</v>
      </c>
      <c r="H85" s="150"/>
      <c r="I85" s="148" t="str">
        <f>IFERROR(VLOOKUP(D85,DB!A:F,6,0),"")</f>
        <v/>
      </c>
      <c r="J85" s="65" t="str">
        <f>IFERROR(VLOOKUP(D85,DB!A:G,7,0),"")</f>
        <v/>
      </c>
      <c r="K85" s="152"/>
      <c r="L85" s="153" t="str">
        <f>IFERROR(VLOOKUP(D85,DB!A:I,9,0),"")</f>
        <v/>
      </c>
    </row>
  </sheetData>
  <customSheetViews>
    <customSheetView guid="{F6042A99-DD27-4453-835D-0834D95730CC}" filter="1" showAutoFilter="1">
      <pageMargins left="0" right="0" top="0" bottom="0" header="0" footer="0"/>
      <autoFilter ref="B1:M1" xr:uid="{B0F205A1-4636-40D3-BD49-D1EB238D881B}"/>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6"/>
  <sheetViews>
    <sheetView tabSelected="1" workbookViewId="0">
      <selection activeCell="A9" sqref="A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131.08761921296536</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112.81486458333529</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39054</v>
      </c>
      <c r="B5" s="18" t="str">
        <f>IFERROR(VLOOKUP(D5,DB!A:K,11,0),"")</f>
        <v>R2</v>
      </c>
      <c r="C5" s="18">
        <v>2</v>
      </c>
      <c r="D5" s="18" t="s">
        <v>17684</v>
      </c>
      <c r="E5" s="123"/>
      <c r="F5" s="124"/>
      <c r="G5" s="125">
        <f ca="1">IFERROR(NOW()-F5,"-")</f>
        <v>45937.814702546297</v>
      </c>
      <c r="H5" s="124">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45937.814702546297</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45937.814702546297</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45937.814702546297</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45937.814702546297</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45937.814702546297</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45937.814702546297</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45937.814702546297</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45937.814702546297</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45937.814702546297</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45937.814702546297</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45937.814702546297</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45937.814702546297</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45937.814702546297</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45937.814702546297</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45937.814702546297</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45937.814702546297</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45937.814702546297</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45937.814702546297</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45937.814702546297</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45937.814702546297</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45937.814702546297</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45937.814702546297</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45937.814702546297</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45937.814702546297</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45937.814702546297</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45937.814702546297</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45937.814702546297</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45937.814702546297</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45937.814702546297</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45937.814702546297</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45937.814702546297</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45937.814702546297</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45937.814702546297</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45937.814702546297</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45937.814702546297</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45937.814702546297</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45937.814702546297</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45937.814702546297</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45937.814702546297</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45937.814702546297</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45937.814702546297</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45937.814702546297</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45937.814702546297</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45937.814702546297</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45937.814702546297</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45937.814702546297</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45937.814702546297</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45937.814702546297</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45937.814702546297</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45937.814702546297</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45937.814702546297</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45937.814702546297</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45937.814702546297</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45937.814702546297</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45937.814702546297</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45937.814702546297</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45937.814702546297</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45937.814702546297</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45937.814702546297</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45937.814702546297</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45937.814702546297</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45937.814702546297</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45937.814702546297</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45937.814702546297</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45937.814702546297</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45937.814702546297</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45937.814702546297</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45937.814702546297</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45937.814702546297</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45937.814702546297</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45937.814702546297</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45937.814702546297</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45937.814702546297</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45937.814702546297</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45937.814702546297</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45937.814702546297</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45937.814702546297</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45937.814702546297</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45937.814702546297</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45937.814702546297</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45937.814702546297</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45937.814702546297</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45937.814702546297</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45937.814702546297</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45937.814702546297</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45937.814702546297</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45937.814702546297</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45937.814702546297</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45937.814702546297</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45937.814702546297</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45937.814702546297</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45937.814702546297</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45937.814702546297</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45937.814702546297</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45937.814702546297</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45937.814702546297</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45937.814702546297</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45937.814702546297</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45937.814702546297</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45937.814702546297</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45937.814702546297</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45937.814702546297</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45937.814702546297</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45937.814702546297</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45937.814702546297</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45937.814702546297</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45937.814702546297</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45937.814702546297</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45937.814702546297</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45937.814702546297</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45937.814702546297</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45937.814702546297</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45937.814702546297</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45937.814702546297</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45937.814702546297</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45937.814702546297</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45937.814702546297</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45937.814702546297</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45937.814702546297</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45937.814702546297</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45937.814702546297</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45937.814702546297</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45937.814702546297</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45937.814702546297</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45937.814702546297</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45937.814702546297</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45937.814702546297</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45937.814702546297</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45937.814702546297</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45937.814702546297</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45937.814702546297</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45937.814702546297</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45937.814702546297</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45937.814702546297</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45937.814702546297</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45937.814702546297</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45937.814702546297</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45937.814702546297</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45937.814702546297</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45937.814702546297</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45937.814702546297</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45937.814702546297</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45937.814702546297</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45937.814702546297</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45937.814702546297</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45937.814702546297</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45937.814702546297</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45937.814702546297</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45937.814702546297</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45937.814702546297</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45937.814702546297</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45937.814702546297</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45937.814702546297</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45937.814702546297</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45937.814702546297</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45937.814702546297</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45937.814702546297</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45937.814702546297</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45937.814702546297</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45937.814702546297</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45937.814702546297</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45937.814702546297</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45937.814702546297</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45937.814702546297</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45937.814702546297</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45937.814702546297</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45937.814702546297</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45937.814702546297</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45937.814702546297</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45937.814702546297</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45937.814702546297</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45937.814702546297</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45937.814702546297</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45937.814702546297</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45937.814702546297</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45937.814702546297</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45937.814702546297</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45937.814702546297</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45937.814702546297</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45937.814702546297</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45937.814702546297</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45937.814702546297</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45937.814702546297</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45937.814702546297</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45937.814702546297</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45937.814702546297</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45937.814702546297</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45937.814702546297</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45937.814702546297</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45937.814702546297</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45937.814702546297</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45937.814702546297</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45937.814702546297</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45937.814702546297</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45937.814702546297</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45937.814702546297</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45937.814702546297</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45937.814702546297</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45937.814702546297</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45937.814702546297</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45937.814702546297</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45937.814702546297</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45937.814702546297</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45937.814702546297</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45937.814702546297</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45937.814702546297</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45937.814702546297</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45937.814702546297</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45937.814702546297</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45937.814702546297</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45937.814702546297</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45937.814702546297</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45937.814702546297</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45937.814702546297</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45937.814702546297</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45937.814702546297</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45937.814702546297</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45937.814702546297</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45937.814702546297</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45937.814702546297</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45937.814702546297</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45937.814702546297</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45937.814702546297</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45937.814702546297</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45937.814702546297</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45937.814702546297</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45937.814702546297</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45937.814702546297</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45937.814702546297</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45937.814702546297</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45937.814702546297</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sheetData>
  <dataValidations count="2">
    <dataValidation allowBlank="1" showInputMessage="1" showErrorMessage="1" sqref="E1" xr:uid="{4D935161-CDD3-4592-B877-3FB59C99E142}"/>
    <dataValidation type="list" allowBlank="1" showInputMessage="1" showErrorMessage="1" sqref="E3:E2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45937.814702546297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45937.814702546297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45937.814702546297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45937.814702546297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45937.814702546297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45937.814702546297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45937.814702546297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45937.814702546297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45937.814702546297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45937.814702546297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45937.814702546297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45937.814702546297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45937.814702546297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45937.814702546297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45937.814702546297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45937.814702546297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45937.814702546297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45937.814702546297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45937.814702546297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45937.814702546297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45937.814702546297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45937.814702546297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45937.814702546297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45937.814702546297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45937.814702546297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45937.814702546297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45937.814702546297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45937.814702546297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45937.814702546297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45937.814702546297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45937.814702546297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45937.814702546297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45937.814702546297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45937.814702546297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45937.814702546297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45937.814702546297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45937.814702546297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45937.814702546297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45937.814702546297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45937.814702546297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45937.814702546297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45937.814702546297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45937.814702546297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45937.814702546297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45937.814702546297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45937.814702546297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45937.814702546297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45937.814702546297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45937.814702546297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45937.814702546297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45937.814702546297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45937.814702546297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45937.814702546297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45937.814702546297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45937.814702546297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45937.814702546297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45937.814702546297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45937.814702546297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45937.814702546297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45937.814702546297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45937.814702546297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45937.814702546297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45937.814702546297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45937.814702546297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45937.814702546297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45937.814702546297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45937.814702546297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45937.814702546297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45937.814702546297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45937.814702546297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45937.814702546297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45937.814702546297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45937.814702546297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45937.814702546297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45937.814702546297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45937.814702546297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45937.814702546297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45937.814702546297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45937.814702546297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45937.814702546297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45937.814702546297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45937.814702546297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45937.814702546297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45937.814702546297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45937.814702546297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45937.814702546297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45937.814702546297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45937.814702546297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45937.814702546297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45937.814702546297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45937.814702546297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45937.814702546297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45937.814702546297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45937.814702546297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45937.814702546297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45937.814702546297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45937.814702546297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45937.814702546297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45937.814702546297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45937.814702546297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45937.814702546297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45937.814702546297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45937.814702546297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45937.814702546297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45937.814702546297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45937.814702546297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45937.814702546297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45937.814702546297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45937.814702546297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45937.814702546297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45937.814702546297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45937.814702546297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45937.814702546297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45937.814702546297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45937.814702546297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45937.814702546297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45937.814702546297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45937.814702546297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45937.814702546297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45937.814702546297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45937.814702546297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45937.814702546297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45937.814702546297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45937.814702546297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45937.814702546297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45937.814702546297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45937.814702546297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45937.814702546297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45937.814702546297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45937.814702546297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45937.814702546297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45937.814702546297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45937.814702546297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45937.814702546297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45937.814702546297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45937.814702546297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45937.814702546297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45937.814702546297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45937.814702546297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45937.814702546297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45937.814702546297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45937.814702546297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45937.814702546297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45937.814702546297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45937.814702546297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45937.814702546297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45937.814702546297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45937.814702546297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45937.814702546297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45937.814702546297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45937.814702546297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45937.814702546297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45937.814702546297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45937.814702546297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45937.814702546297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45937.814702546297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45937.814702546297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45937.814702546297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45937.814702546297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45937.814702546297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45937.814702546297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45937.814702546297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45937.814702546297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45937.814702546297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45937.814702546297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45937.814702546297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45937.814702546297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45937.814702546297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45937.814702546297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45937.814702546297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45937.814702546297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45937.814702546297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45937.814702546297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45937.814702546297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45937.814702546297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45937.814702546297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45937.814702546297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45937.814702546297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45937.814702546297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45937.814702546297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45937.814702546297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45937.814702546297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45937.814702546297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45937.814702546297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45937.814702546297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45937.814702546297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45937.814702546297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45937.814702546297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45937.814702546297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45937.814702546297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45937.814702546297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45937.814702546297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45937.814702546297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45937.814702546297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45937.814702546297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45937.814702546297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45937.814702546297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45937.814702546297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45937.814702546297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45937.814702546297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45937.814702546297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45937.814702546297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45937.814702546297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45937.814702546297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45937.814702546297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45937.814702546297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45937.814702546297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45937.814702546297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45937.814702546297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45937.814702546297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45937.814702546297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45937.814702546297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45937.814702546297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45937.814702546297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45937.814702546297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45937.814702546297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45937.814702546297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45937.814702546297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45937.814702546297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45937.814702546297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45937.814702546297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45937.814702546297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45937.814702546297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45937.814702546297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45937.814702546297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45937.814702546297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45937.814702546297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45937.814702546297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45937.814702546297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45937.814702546297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45937.814702546297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45937.814702546297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45937.814702546297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45937.814702546297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45937.814702546297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45937.814702546297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45937.814702546297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45937.814702546297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45937.814702546297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45937.814702546297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45937.814702546297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45937.814702546297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45937.814702546297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45937.814702546297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45937.814702546297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45937.814702546297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45937.814702546297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45937.814702546297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45937.814702546297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45937.814702546297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45937.814702546297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45937.814702546297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45937.814702546297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45937.814702546297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45937.814702546297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45937.814702546297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45937.814702546297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45937.814702546297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45937.814702546297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45937.814702546297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45937.814702546297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45937.814702546297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45937.814702546297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45937.814702546297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45937.814702546297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45937.814702546297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45937.814702546297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45937.814702546297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45937.814702546297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45937.814702546297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45937.814702546297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45937.814702546297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45937.814702546297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45937.814702546297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45937.814702546297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45937.814702546297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45937.814702546297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45937.814702546297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45937.814702546297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45937.814702546297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45937.814702546297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45937.814702546297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45937.814702546297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45937.814702546297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45937.814702546297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45937.814702546297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45937.814702546297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45937.814702546297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45937.814702546297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45937.814702546297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45937.814702546297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45937.814702546297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45937.814702546297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45937.814702546297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45937.814702546297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45937.814702546297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45937.814702546297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45937.814702546297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45937.814702546297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45937.814702546297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45937.814702546297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45937.814702546297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45937.814702546297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45937.814702546297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45937.814702546297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45937.814702546297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45937.814702546297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45937.814702546297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45937.814702546297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45937.814702546297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45937.814702546297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45937.814702546297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45937.814702546297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45937.814702546297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45937.814702546297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45937.814702546297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45937.814702546297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45937.814702546297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45937.814702546297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45937.814702546297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45937.814702546297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45937.814702546297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45937.814702546297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45937.814702546297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45937.814702546297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45937.814702546297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45937.814702546297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45937.814702546297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45937.814702546297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45937.814702546297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45937.814702546297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45937.814702546297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45937.814702546297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45937.814702546297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45937.814702546297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45937.814702546297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45937.814702546297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45937.814702546297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45937.814702546297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45937.814702546297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45937.814702546297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45937.814702546297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45937.814702546297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45937.814702546297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45937.814702546297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45937.814702546297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45937.814702546297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45937.814702546297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45937.814702546297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45937.814702546297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45937.814702546297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45937.814702546297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45937.814702546297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45937.814702546297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45937.814702546297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45937.814702546297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45937.814702546297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45937.814702546297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45937.814702546297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45937.814702546297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45937.814702546297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45937.814702546297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45937.814702546297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45937.814702546297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45937.814702546297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45937.814702546297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45937.814702546297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45937.814702546297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45937.814702546297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45937.814702546297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45937.814702546297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45937.814702546297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45937.814702546297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45937.814702546297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45937.814702546297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45937.814702546297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45937.814702546297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45937.814702546297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45937.814702546297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45937.814702546297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45937.814702546297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45937.814702546297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45937.814702546297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45937.814702546297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45937.814702546297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45937.814702546297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45937.814702546297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45937.814702546297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45937.814702546297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45937.814702546297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45937.814702546297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45937.814702546297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45937.814702546297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45937.814702546297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45937.814702546297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45937.814702546297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45937.814702546297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45937.814702546297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45937.814702546297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45937.814702546297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45937.814702546297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45937.814702546297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45937.814702546297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45937.814702546297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45937.814702546297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45937.814702546297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45937.814702546297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45937.814702546297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45937.814702546297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45937.814702546297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45937.814702546297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45937.814702546297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45937.814702546297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45937.814702546297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45937.814702546297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45937.814702546297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45937.814702546297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45937.814702546297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45937.814702546297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45937.814702546297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45937.814702546297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45937.814702546297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45937.814702546297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45937.814702546297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45937.814702546297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45937.814702546297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45937.814702546297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45937.814702546297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45937.814702546297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45937.814702546297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45937.814702546297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45937.814702546297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45937.814702546297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45937.814702546297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45937.814702546297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45937.814702546297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45937.814702546297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45937.814702546297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45937.814702546297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45937.814702546297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45937.814702546297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45937.814702546297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45937.814702546297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45937.814702546297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45937.814702546297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45937.814702546297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45937.814702546297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45937.814702546297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45937.814702546297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45937.814702546297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45937.814702546297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45937.814702546297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45937.814702546297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45937.814702546297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45937.814702546297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45937.814702546297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45937.814702546297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45937.814702546297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45937.814702546297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45937.814702546297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45937.814702546297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45937.814702546297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45937.814702546297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45937.814702546297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45937.814702546297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45937.814702546297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45937.814702546297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45937.814702546297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45937.814702546297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45937.814702546297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45937.814702546297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45937.814702546297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45937.814702546297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45937.814702546297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45937.814702546297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45937.814702546297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45937.814702546297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45937.814702546297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45937.814702546297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45937.814702546297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45937.814702546297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45937.814702546297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45937.814702546297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45937.814702546297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45937.814702546297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45937.814702546297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45937.814702546297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45937.814702546297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45937.814702546297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45937.814702546297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45937.814702546297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45937.814702546297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45937.814702546297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45937.814702546297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45937.814702546297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45937.814702546297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45937.814702546297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45937.814702546297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45937.814702546297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45937.814702546297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45937.814702546297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45937.814702546297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45937.814702546297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45937.814702546297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45937.814702546297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45937.814702546297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45937.814702546297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45937.814702546297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45937.814702546297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45937.814702546297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45937.814702546297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45937.814702546297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45937.814702546297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45937.814702546297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45937.814702546297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45937.814702546297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45937.814702546297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45937.814702546297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45937.814702546297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45937.814702546297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45937.814702546297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45937.814702546297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45937.814702546297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45937.814702546297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45937.814702546297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45937.814702546297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45937.814702546297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45937.814702546297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45937.814702546297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45937.814702546297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45937.814702546297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45937.814702546297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45937.814702546297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45937.814702546297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45937.814702546297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45937.814702546297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45937.814702546297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45937.814702546297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45937.814702546297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45937.814702546297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45937.814702546297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45937.814702546297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45937.814702546297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45937.814702546297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45937.814702546297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45937.814702546297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45937.814702546297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45937.814702546297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45937.814702546297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45937.814702546297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45937.814702546297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45937.814702546297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45937.814702546297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45937.814702546297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45937.814702546297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45937.814702546297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45937.814702546297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45937.814702546297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45937.814702546297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45937.814702546297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45937.814702546297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45937.814702546297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45937.814702546297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45937.814702546297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45937.814702546297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45937.814702546297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45937.814702546297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45937.814702546297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45937.814702546297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45937.814702546297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45937.814702546297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45937.814702546297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45937.814702546297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45937.814702546297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45937.814702546297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45937.814702546297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45937.814702546297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45937.814702546297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45937.814702546297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45937.814702546297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45937.814702546297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45937.814702546297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45937.814702546297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45937.814702546297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45937.814702546297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45937.814702546297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45937.814702546297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45937.814702546297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45937.814702546297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45937.814702546297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45937.814702546297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45937.814702546297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45937.814702546297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45937.814702546297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45937.814702546297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45937.814702546297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45937.814702546297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45937.814702546297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45937.814702546297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45937.814702546297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45937.814702546297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45937.814702546297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45937.814702546297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45937.814702546297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45937.814702546297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45937.814702546297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45937.814702546297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45937.814702546297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45937.814702546297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45937.814702546297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45937.814702546297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45937.814702546297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45937.814702546297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45937.814702546297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45937.814702546297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45937.814702546297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45937.814702546297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45937.814702546297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45937.814702546297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45937.814702546297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45937.814702546297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45937.814702546297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45937.814702546297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45937.814702546297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45937.814702546297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45937.814702546297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45937.814702546297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45937.814702546297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45937.814702546297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45937.814702546297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45937.814702546297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45937.814702546297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45937.814702546297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45937.814702546297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45937.814702546297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45937.814702546297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45937.814702546297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45937.814702546297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45937.814702546297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45937.814702546297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45937.814702546297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45937.814702546297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45937.814702546297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45937.814702546297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45937.814702546297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45937.814702546297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45937.814702546297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45937.814702546297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45937.814702546297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45937.814702546297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45937.814702546297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45937.814702546297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45937.814702546297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45937.814702546297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45937.814702546297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45937.814702546297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45937.814702546297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45937.814702546297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45937.814702546297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45937.814702546297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45937.814702546297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45937.814702546297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45937.814702546297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45937.814702546297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45937.814702546297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45937.814702546297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45937.814702546297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45937.814702546297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45937.814702546297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45937.814702546297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45937.814702546297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45937.814702546297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45937.814702546297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45937.814702546297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45937.814702546297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45937.814702546297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45937.814702546297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45937.814702546297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45937.814702546297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45937.814702546297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45937.814702546297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45937.814702546297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45937.814702546297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45937.814702546297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45937.814702546297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45937.814702546297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45937.814702546297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45937.814702546297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45937.814702546297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45937.814702546297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45937.814702546297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45937.814702546297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45937.814702546297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45937.814702546297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45937.814702546297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45937.814702546297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45937.814702546297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45937.814702546297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45937.814702546297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45937.814702546297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45937.814702546297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45937.814702546297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45937.814702546297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45937.814702546297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45937.814702546297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45937.814702546297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45937.814702546297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45937.814702546297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45937.814702546297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45937.814702546297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45937.814702546297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45937.814702546297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45937.814702546297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45937.814702546297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45937.814702546297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45937.814702546297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45937.814702546297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45937.814702546297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45937.814702546297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45937.814702546297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45937.814702546297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45937.814702546297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45937.814702546297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45937.814702546297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45937.814702546297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45937.814702546297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45937.814702546297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45937.814702546297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45937.814702546297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45937.814702546297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45937.814702546297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45937.814702546297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45937.814702546297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45937.814702546297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45937.814702546297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45937.814702546297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45937.814702546297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45937.814702546297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45937.814702546297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45937.814702546297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45937.814702546297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45937.814702546297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45937.814702546297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45937.814702546297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45937.814702546297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45937.814702546297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45937.814702546297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45937.814702546297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45937.814702546297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45937.814702546297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45937.814702546297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45937.814702546297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45937.814702546297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45937.814702546297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45937.814702546297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45937.814702546297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45937.814702546297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45937.814702546297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45937.814702546297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45937.814702546297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45937.814702546297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45937.814702546297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45937.814702546297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45937.814702546297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45937.814702546297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45937.814702546297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45937.814702546297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45937.814702546297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45937.814702546297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45937.814702546297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45937.814702546297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45937.814702546297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45937.814702546297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45937.814702546297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45937.814702546297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45937.814702546297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45937.814702546297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45937.814702546297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45937.814702546297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45937.814702546297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45937.814702546297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45937.814702546297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45937.814702546297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45937.814702546297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45937.814702546297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45937.814702546297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45937.814702546297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45937.814702546297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45937.814702546297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45937.814702546297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45937.814702546297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45937.814702546297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45937.814702546297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45937.814702546297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45937.814702546297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45937.814702546297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45937.814702546297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45937.814702546297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45937.814702546297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45937.814702546297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45937.814702546297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45937.814702546297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45937.814702546297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45937.814702546297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45937.814702546297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45937.814702546297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45937.814702546297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45937.814702546297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45937.814702546297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45937.814702546297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45937.814702546297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45937.814702546297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45937.814702546297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45937.814702546297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45937.814702546297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45937.814702546297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45937.814702546297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45937.814702546297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45937.814702546297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45937.814702546297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45937.814702546297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45937.814702546297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45937.814702546297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45937.814702546297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45937.814702546297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45937.814702546297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45937.814702546297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45937.814702546297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45937.814702546297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45937.814702546297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45937.814702546297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45937.814702546297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45937.814702546297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45937.814702546297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45937.814702546297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45937.814702546297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45937.814702546297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45937.814702546297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45937.814702546297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45937.814702546297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45937.814702546297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45937.814702546297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45937.814702546297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45937.814702546297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45937.814702546297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45937.814702546297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45937.814702546297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45937.814702546297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45937.814702546297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45937.814702546297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45937.814702546297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45937.814702546297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45937.814702546297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45937.814702546297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45937.814702546297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45937.814702546297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45937.814702546297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45937.814702546297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45937.814702546297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45937.814702546297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45937.814702546297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45937.814702546297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45937.814702546297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45937.814702546297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45937.814702546297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45937.814702546297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45937.814702546297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45937.814702546297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45937.814702546297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45937.814702546297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45937.814702546297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45937.814702546297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45937.814702546297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45937.814702546297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45937.814702546297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45937.814702546297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45937.814702546297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45937.814702546297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45937.814702546297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45937.814702546297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45937.814702546297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45937.814702546297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45937.814702546297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45937.814702546297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45937.814702546297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45937.814702546297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45937.814702546297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45937.814702546297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45937.814702546297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45937.814702546297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45937.814702546297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45937.814702546297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45937.814702546297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45937.814702546297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45937.814702546297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45937.814702546297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45937.814702546297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45937.814702546297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45937.814702546297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45937.814702546297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45937.814702546297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45937.814702546297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45937.814702546297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45937.814702546297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45937.814702546297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45937.814702546297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45937.814702546297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45937.814702546297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45937.814702546297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45937.814702546297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45937.814702546297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45937.814702546297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45937.814702546297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45937.814702546297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45937.814702546297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45937.814702546297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45937.814702546297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45937.814702546297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45937.814702546297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45937.814702546297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45937.814702546297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45937.814702546297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45937.814702546297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45937.814702546297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45937.814702546297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45937.814702546297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45937.814702546297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45937.814702546297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45937.814702546297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45937.814702546297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45937.814702546297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45937.814702546297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45937.814702546297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45937.814702546297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45937.814702546297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45937.814702546297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45937.814702546297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45937.814702546297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45937.814702546297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45937.814702546297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45937.814702546297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45937.814702546297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45937.814702546297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45937.814702546297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45937.814702546297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45937.814702546297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45937.814702546297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45937.814702546297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45937.814702546297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45937.814702546297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45937.814702546297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45937.814702546297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45937.814702546297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45937.814702546297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45937.814702546297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45937.814702546297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45937.814702546297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45937.814702546297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45937.814702546297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45937.814702546297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45937.814702546297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45937.814702546297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45937.814702546297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45937.814702546297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45937.814702546297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45937.814702546297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45937.814702546297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45937.814702546297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45937.814702546297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45937.814702546297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45937.814702546297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45937.814702546297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45937.814702546297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45937.814702546297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45937.814702546297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45937.814702546297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45937.814702546297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45937.814702546297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45937.814702546297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45937.814702546297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45937.814702546297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45937.814702546297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45937.814702546297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45937.814702546297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45937.814702546297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45937.814702546297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45937.814702546297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45937.814702546297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45937.814702546297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45937.814702546297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45937.814702546297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45937.814702546297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45937.814702546297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45937.814702546297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45937.814702546297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45937.814702546297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45937.814702546297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45937.814702546297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45937.814702546297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45937.814702546297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45937.814702546297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45937.814702546297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45937.814702546297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45937.814702546297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45937.814702546297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45937.814702546297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45937.814702546297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45937.814702546297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45937.814702546297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45937.814702546297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45937.814702546297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45937.814702546297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45937.814702546297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45937.814702546297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45937.814702546297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45937.814702546297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45937.814702662035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45937.814702662035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45937.814702662035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45937.814702662035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45937.814702662035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45937.814702662035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45937.814702662035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45937.814702662035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45937.814702662035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45937.814702662035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45937.814702662035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45937.814702662035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45937.814702662035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45937.814702662035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45937.814702662035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45937.814702662035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45937.814702662035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45937.814702662035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45937.814702662035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45937.814702662035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45937.814702662035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45937.814702662035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45937.814702662035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45937.814702662035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45937.814702662035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45937.814702662035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45937.814702662035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45937.814702662035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45937.814702662035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45937.814702662035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45937.814702662035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45937.814702662035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45937.814702662035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45937.814702662035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45937.814702662035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45937.814702662035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45937.814702662035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45937.814702662035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45937.814702662035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45937.814702662035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45937.814702662035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45937.814702662035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45937.814702662035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45937.814702662035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45937.814702662035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45937.814702662035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45937.814702662035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45937.814702662035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45937.814702662035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45937.814702662035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45937.814702662035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45937.814702662035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45937.814702662035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45937.814702662035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45937.814702662035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45937.814702662035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45937.814702662035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45937.814702662035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45937.814702662035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45937.814702662035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45937.814702662035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45937.814702662035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45937.814702662035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45937.814702662035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45937.814702662035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45937.814702662035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45937.814702662035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45937.814702662035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45937.814702662035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45937.814702662035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45937.814702662035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45937.814702662035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45937.814702662035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45937.814702662035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45937.814702662035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45937.814702662035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45937.814702662035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45937.814702662035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45937.814702662035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45937.814702662035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45937.814702662035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45937.814702662035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45937.814702662035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45937.814702662035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45937.814702662035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45937.814702662035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45937.814702662035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45937.814702662035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45937.814702662035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45937.814702662035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45937.814702662035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45937.814702662035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45937.814702662035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45937.814702662035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45937.814702662035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45937.814702662035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45937.814702662035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45937.814702662035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45937.814702662035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45937.814702662035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45937.814702662035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45937.814702662035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45937.814702662035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45937.814702662035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45937.814702662035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45937.814702662035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45937.814702662035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45937.814702662035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45937.814702662035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45937.814702662035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45937.814702662035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45937.814702662035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45937.814702662035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45937.814702662035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45937.814702662035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45937.814702662035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45937.814702662035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45937.814702662035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45937.814702662035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45937.814702662035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45937.814702662035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45937.814702662035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45937.814702662035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45937.814702662035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45937.814702662035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45937.814702662035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45937.814702662035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45937.814702662035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45937.814702662035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45937.814702662035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45937.814702662035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45937.814702662035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45937.814702662035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45937.814702662035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45937.814702662035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45937.814702662035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45937.814702662035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45937.814702662035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45937.814702662035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45937.814702662035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45937.814702662035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45937.814702662035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45937.814702662035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45937.814702662035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45937.814702662035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45937.814702662035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45937.814702662035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45937.814702662035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45937.814702662035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45937.814702662035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45937.814702662035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45937.814702662035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45937.814702662035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45937.814702662035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45937.814702662035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45937.814702662035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45937.814702662035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45937.814702662035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45937.814702662035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45937.814702662035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45937.814702662035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45937.814702662035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45937.814702662035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45937.814702662035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45937.814702662035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45937.814702662035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45937.814702662035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45937.814702662035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45937.814702662035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45937.814702662035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45937.814702662035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45937.814702662035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45937.814702662035</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45937.814702662035</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45937.814702662035</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45937.814702662035</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45937.814702662035</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45937.814702662035</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45937.814702662035</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45937.814702662035</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45937.814702662035</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45937.814702662035</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45937.814702662035</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45937.814702662035</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5"/>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39056</v>
      </c>
      <c r="B2" s="102" t="str">
        <f>IFERROR(VLOOKUP(D2,DB!A:K,11,0),"")</f>
        <v>R4</v>
      </c>
      <c r="C2" s="103">
        <v>1</v>
      </c>
      <c r="D2" s="99" t="s">
        <v>35082</v>
      </c>
      <c r="E2" s="104" t="s">
        <v>38964</v>
      </c>
      <c r="F2" s="105">
        <v>45703.480717592596</v>
      </c>
      <c r="G2" s="106">
        <f ca="1">IFERROR(NOW()-F2,"")</f>
        <v>234.33398495370056</v>
      </c>
      <c r="H2" s="105">
        <v>45703.474768518521</v>
      </c>
      <c r="I2" s="102" t="str">
        <f>IFERROR(VLOOKUP(D2,DB!A:F,6,0),"")</f>
        <v>SCECO</v>
      </c>
      <c r="J2" s="102" t="str">
        <f>IFERROR(VLOOKUP(D2,DB!A:G,7,0),"")</f>
        <v>Dead</v>
      </c>
      <c r="K2" s="107" t="s">
        <v>39057</v>
      </c>
      <c r="L2" s="99" t="str">
        <f>IFERROR(VLOOKUP(D2,DB!A:I,9,0),"")</f>
        <v>Latis</v>
      </c>
    </row>
    <row r="3" spans="1:16" ht="15" customHeight="1">
      <c r="A3" s="132" t="s">
        <v>39058</v>
      </c>
      <c r="B3" s="132" t="str">
        <f>IFERROR(VLOOKUP(D3,DB!A:K,11,0),"")</f>
        <v>R4</v>
      </c>
      <c r="C3" s="133">
        <v>1</v>
      </c>
      <c r="D3" s="134" t="s">
        <v>36087</v>
      </c>
      <c r="E3" s="135" t="s">
        <v>38964</v>
      </c>
      <c r="F3" s="136">
        <v>45937.678425925929</v>
      </c>
      <c r="G3" s="137">
        <f ca="1">IFERROR(NOW()-F3,"")</f>
        <v>0.13627662036742549</v>
      </c>
      <c r="H3" s="136">
        <v>45937.456493055557</v>
      </c>
      <c r="I3" s="132" t="str">
        <f>IFERROR(VLOOKUP(D3,DB!A:F,6,0),"")</f>
        <v>Generator-SG</v>
      </c>
      <c r="J3" s="132" t="str">
        <f>IFERROR(VLOOKUP(D3,DB!A:G,7,0),"")</f>
        <v>Dead</v>
      </c>
      <c r="K3" s="139" t="s">
        <v>39059</v>
      </c>
      <c r="L3" s="134" t="str">
        <f>IFERROR(VLOOKUP(D3,DB!A:I,9,0),"")</f>
        <v>Latis</v>
      </c>
    </row>
    <row r="4" spans="1:16" ht="15" customHeight="1">
      <c r="A4" s="132" t="s">
        <v>39060</v>
      </c>
      <c r="B4" s="132" t="str">
        <f>IFERROR(VLOOKUP(D4,DB!A:K,11,0),"")</f>
        <v>R4</v>
      </c>
      <c r="C4" s="133">
        <v>1</v>
      </c>
      <c r="D4" s="99" t="s">
        <v>35997</v>
      </c>
      <c r="E4" s="135" t="s">
        <v>38964</v>
      </c>
      <c r="F4" s="136">
        <v>45937.767187500001</v>
      </c>
      <c r="G4" s="137">
        <f ca="1">IFERROR(NOW()-F4,"")</f>
        <v>4.7515046295302454E-2</v>
      </c>
      <c r="H4" s="136">
        <v>45937.761655092596</v>
      </c>
      <c r="I4" s="132" t="str">
        <f>IFERROR(VLOOKUP(D4,DB!A:F,6,0),"")</f>
        <v>SCECO</v>
      </c>
      <c r="J4" s="132" t="str">
        <f>IFERROR(VLOOKUP(D4,DB!A:G,7,0),"")</f>
        <v>Good</v>
      </c>
      <c r="K4" s="139" t="s">
        <v>39061</v>
      </c>
      <c r="L4" s="134" t="str">
        <f>IFERROR(VLOOKUP(D4,DB!A:I,9,0),"")</f>
        <v>Latis</v>
      </c>
    </row>
    <row r="5" spans="1:16" ht="15" customHeight="1">
      <c r="A5" s="132"/>
      <c r="B5" s="132" t="str">
        <f>IFERROR(VLOOKUP(D5,DB!A:K,11,0),"")</f>
        <v/>
      </c>
      <c r="C5" s="133"/>
      <c r="D5" s="134"/>
      <c r="E5" s="135"/>
      <c r="F5" s="136"/>
      <c r="G5" s="137">
        <f ca="1">IFERROR(NOW()-F5,"")</f>
        <v>45937.814702546297</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45937.814702546297</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45937.814702546297</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45937.814702546297</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45937.814702546297</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45937.814702546297</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45937.814702546297</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45937.814702546297</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45937.814702546297</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45937.814702546297</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45937.814702546297</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45937.814702546297</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45937.814702546297</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45937.814702546297</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45937.814702546297</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45937.814702546297</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45937.814702546297</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45937.814702546297</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45937.814702546297</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45937.814702546297</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45937.814702546297</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45937.814702546297</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45937.814702546297</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45937.814702546297</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45937.814702546297</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45937.814702546297</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45937.814702546297</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45937.814702546297</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45937.814702546297</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45937.814702546297</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45937.814702546297</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45937.814702546297</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45937.814702546297</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45937.814702546297</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45937.814702546297</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45937.814702546297</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45937.814702546297</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45937.814702546297</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45937.814702546297</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45937.814702546297</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45937.814702546297</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45937.814702546297</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45937.814702546297</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45937.814702546297</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45937.814702546297</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45937.814702546297</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45937.814702546297</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45937.814702546297</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45937.814702546297</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45937.814702546297</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45937.814702546297</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45937.814702546297</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45937.814702546297</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45937.814702546297</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45937.814702546297</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45937.814702546297</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45937.814702546297</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45937.814702546297</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45937.814702546297</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45937.814702546297</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45937.814702546297</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45937.814702546297</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45937.814702546297</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45937.814702546297</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45937.814702546297</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45937.814702546297</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45937.814702546297</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45937.814702546297</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45937.814702546297</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45937.814702546297</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45937.814702546297</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45937.814702546297</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45937.814702546297</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45937.814702546297</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45937.814702546297</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45937.814702546297</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45937.814702546297</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45937.814702546297</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45937.814702546297</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45937.814702546297</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45937.814702546297</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45937.814702546297</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45937.814702546297</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45937.814702546297</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45937.814702546297</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45937.814702546297</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45937.814702546297</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45937.814702546297</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45937.814702546297</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45937.814702546297</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45937.814702546297</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45937.814702546297</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45937.814702546297</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45937.814702546297</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45937.814702546297</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45937.814702546297</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45937.814702546297</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45937.814702546297</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45937.814702546297</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45937.814702546297</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45937.814702546297</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45937.814702546297</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45937.814702546297</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45937.814702546297</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45937.814702546297</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45937.814702546297</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45937.814702546297</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45937.814702546297</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45937.814702546297</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45937.814702546297</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45937.814702546297</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45937.814702546297</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45937.814702546297</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45937.814702546297</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45937.814702546297</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45937.814702546297</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45937.814702546297</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45937.814702546297</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45937.814702546297</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45937.814702546297</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45937.814702546297</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45937.814702546297</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45937.814702546297</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45937.814702546297</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45937.814702546297</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45937.814702546297</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45937.814702546297</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45937.814702546297</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45937.814702546297</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45937.814702546297</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45937.814702546297</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45937.814702546297</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45937.814702546297</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45937.814702546297</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45937.814702546297</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45937.814702546297</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45937.814702546297</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45937.814702546297</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45937.814702546297</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45937.814702546297</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45937.814702546297</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45937.814702546297</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45937.814702546297</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45937.814702546297</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45937.814702546297</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45937.814702546297</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45937.814702546297</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45937.814702546297</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45937.814702546297</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45937.814702546297</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45937.814702546297</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45937.814702546297</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45937.814702546297</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45937.814702546297</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45937.814702546297</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45937.814702546297</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45937.814702546297</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45937.814702546297</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45937.814702546297</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45937.814702546297</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45937.814702546297</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45937.814702546297</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45937.814702546297</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45937.814702546297</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45937.814702546297</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45937.814702546297</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45937.814702546297</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45937.814702546297</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45937.814702546297</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45937.814702546297</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45937.814702546297</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45937.814702546297</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45937.814702546297</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45937.814702546297</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45937.814702546297</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45937.814702546297</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45937.814702546297</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45937.814702546297</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45937.814702546297</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45937.814702546297</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45937.814702546297</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45937.814702546297</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45937.814702546297</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45937.814702546297</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45937.814702546297</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45937.814702546297</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45937.814702546297</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45937.814702546297</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45937.814702546297</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45937.814702546297</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45937.814702546297</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45937.814702546297</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45937.814702546297</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45937.814702546297</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45937.814702546297</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45937.814702546297</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45937.814702546297</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45937.814702546297</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45937.814702546297</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45937.814702546297</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45937.814702546297</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45937.814702546297</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45937.814702546297</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45937.814702546297</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45937.814702546297</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45937.814702546297</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45937.814702546297</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45937.814702546297</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45937.814702546297</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45937.814702546297</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45937.814702546297</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45937.814702546297</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45937.814702546297</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45937.814702546297</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45937.814702546297</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45937.814702546297</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45937.814702546297</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45937.814702546297</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45937.814702546297</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45937.814702546297</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45937.814702546297</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45937.814702546297</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45937.814702546297</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45937.814702546297</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45937.814702546297</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45937.814702546297</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45937.814702546297</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45937.814702546297</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45937.814702546297</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45937.814702546297</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45937.814702546297</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45937.814702546297</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45937.814702546297</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45937.814702546297</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45937.814702546297</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45937.814702546297</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45937.814702546297</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45937.814702546297</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45937.814702546297</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45937.814702546297</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45937.814702546297</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45937.814702546297</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45937.814702546297</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45937.814702546297</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45937.814702546297</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45937.814702546297</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45937.814702546297</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45937.814702546297</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45937.814702546297</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45937.814702546297</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45937.814702546297</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45937.814702546297</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45937.814702546297</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45937.814702546297</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45937.814702546297</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45937.814702546297</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45937.814702546297</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45937.814702546297</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45937.814702546297</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45937.814702546297</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45937.814702546297</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45937.814702546297</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45937.814702546297</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45937.814702546297</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45937.814702546297</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45937.814702546297</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45937.814702546297</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45937.814702546297</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45937.814702546297</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45937.814702546297</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45937.814702546297</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45937.814702546297</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45937.814702546297</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45937.814702546297</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45937.814702546297</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45937.814702546297</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45937.814702546297</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45937.814702546297</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45937.814702546297</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45937.814702546297</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45937.814702546297</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45937.814702546297</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45937.814702546297</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45937.814702546297</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45937.814702546297</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45937.814702546297</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45937.814702546297</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45937.814702546297</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45937.814702546297</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45937.814702546297</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45937.814702546297</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45937.814702546297</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45937.814702546297</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45937.814702546297</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45937.814702546297</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45937.814702546297</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45937.814702546297</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45937.814702546297</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45937.814702546297</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45937.814702546297</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45937.814702546297</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45937.814702546297</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45937.814702546297</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45937.814702546297</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45937.814702546297</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45937.814702546297</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45937.814702546297</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45937.814702546297</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45937.814702546297</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45937.814702546297</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45937.814702546297</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45937.814702546297</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45937.814702546297</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45937.814702546297</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45937.814702546297</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45937.814702546297</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45937.814702546297</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45937.814702546297</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45937.814702546297</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45937.814702546297</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45937.814702546297</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45937.814702546297</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45937.814702546297</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45937.814702546297</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45937.814702546297</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45937.814702546297</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45937.814702546297</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45937.814702546297</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45937.814702546297</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45937.814702546297</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45937.814702546297</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45937.814702546297</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45937.814702546297</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45937.814702546297</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45937.814702546297</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45937.814702546297</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45937.814702546297</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45937.814702546297</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45937.814702546297</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45937.814702546297</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45937.814702546297</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45937.814702546297</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45937.814702546297</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45937.814702546297</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45937.814702546297</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45937.814702546297</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45937.814702546297</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45937.814702546297</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45937.814702546297</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45937.814702546297</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45937.814702546297</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45937.814702546297</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45937.814702546297</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45937.814702546297</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45937.814702546297</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45937.814702546297</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45937.814702546297</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45937.814702546297</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45937.814702546297</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45937.814702546297</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45937.814702546297</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45937.814702546297</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45937.814702546297</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45937.814702546297</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45937.814702546297</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45937.814702546297</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45937.814702546297</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45937.814702546297</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45937.814702546297</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45937.814702546297</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45937.814702546297</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45937.814702546297</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45937.814702546297</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45937.814702546297</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45937.814702546297</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45937.814702546297</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45937.814702546297</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45937.814702546297</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45937.814702546297</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45937.814702546297</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45937.814702546297</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45937.814702546297</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45937.814702546297</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45937.814702546297</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45937.814702546297</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45937.814702546297</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45937.814702546297</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45937.814702546297</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45937.814702546297</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45937.814702546297</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45937.814702546297</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45937.814702546297</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45937.814702546297</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45937.814702546297</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45937.814702546297</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45937.814702546297</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45937.814702546297</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45937.814702546297</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45937.814702546297</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45937.814702546297</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45937.814702546297</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45937.814702546297</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45937.814702546297</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45937.814702546297</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45937.814702546297</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45937.814702546297</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45937.814702546297</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45937.814702546297</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45937.814702546297</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45937.814702546297</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45937.814702546297</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45937.814702546297</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45937.814702546297</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45937.814702546297</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45937.814702546297</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45937.814702546297</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45937.814702546297</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45937.814702546297</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45937.814702546297</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45937.814702546297</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45937.814702546297</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45937.814702546297</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45937.814702546297</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45937.814702546297</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45937.814702546297</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45937.814702546297</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45937.814702546297</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45937.814702546297</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45937.814702546297</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45937.814702546297</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45937.814702546297</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45937.814702546297</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45937.814702546297</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45937.814702546297</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45937.814702546297</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45937.814702546297</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45937.814702546297</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45937.814702546297</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45937.814702546297</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45937.814702546297</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45937.814702546297</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45937.814702546297</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45937.814702546297</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45937.814702546297</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45937.814702546297</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45937.814702546297</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45937.814702546297</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45937.814702546297</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45937.814702546297</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45937.814702546297</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45937.814702546297</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45937.814702546297</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45937.814702546297</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45937.814702546297</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45937.814702546297</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45937.814702546297</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45937.814702546297</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45937.814702546297</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45937.814702546297</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45937.814702546297</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45937.814702546297</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45937.814702546297</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45937.814702546297</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45937.814702546297</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45937.814702546297</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45937.814702546297</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45937.814702546297</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45937.814702546297</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45937.814702546297</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45937.814702546297</v>
      </c>
      <c r="H474" s="136"/>
      <c r="I474" s="132" t="str">
        <f>IFERROR(VLOOKUP(D474,DB!A:F,6,0),"")</f>
        <v/>
      </c>
      <c r="J474" s="132" t="str">
        <f>IFERROR(VLOOKUP(D474,DB!A:G,7,0),"")</f>
        <v/>
      </c>
      <c r="K474" s="139"/>
      <c r="L474" s="134" t="str">
        <f>IFERROR(VLOOKUP(D474,DB!A:I,9,0),"")</f>
        <v/>
      </c>
    </row>
    <row r="475" spans="1:12" ht="15" customHeight="1">
      <c r="A475" s="140"/>
      <c r="B475" s="140" t="str">
        <f>IFERROR(VLOOKUP(D475,DB!A:K,11,0),"")</f>
        <v/>
      </c>
      <c r="C475" s="141"/>
      <c r="D475" s="142"/>
      <c r="E475" s="143"/>
      <c r="F475" s="144"/>
      <c r="G475" s="145">
        <f ca="1">IFERROR(NOW()-F475,"")</f>
        <v>45937.814702546297</v>
      </c>
      <c r="H475" s="144"/>
      <c r="I475" s="140" t="str">
        <f>IFERROR(VLOOKUP(D475,DB!A:F,6,0),"")</f>
        <v/>
      </c>
      <c r="J475" s="140" t="str">
        <f>IFERROR(VLOOKUP(D475,DB!A:G,7,0),"")</f>
        <v/>
      </c>
      <c r="K475" s="146"/>
      <c r="L475" s="142" t="str">
        <f>IFERROR(VLOOKUP(D475,DB!A:I,9,0),"")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39062</v>
      </c>
      <c r="B2" s="37" t="str">
        <f>IFERROR(VLOOKUP(D2,DB!A:K,11,0),"")</f>
        <v>R5</v>
      </c>
      <c r="C2" s="37">
        <v>3</v>
      </c>
      <c r="D2" s="37" t="s">
        <v>36000</v>
      </c>
      <c r="E2" s="37" t="s">
        <v>38964</v>
      </c>
      <c r="F2" s="38">
        <v>45891.832060185188</v>
      </c>
      <c r="G2" s="39">
        <f t="shared" ref="G2" ca="1" si="0">IFERROR(NOW()-F2,"-")</f>
        <v>45.982642361108446</v>
      </c>
      <c r="H2" s="38">
        <v>45891.790393518517</v>
      </c>
      <c r="I2" s="37" t="str">
        <f>IFERROR(VLOOKUP(D2,DB!A:F,6,0),"")</f>
        <v>Generator-SG</v>
      </c>
      <c r="J2" s="37" t="str">
        <f>IFERROR(VLOOKUP(D2,DB!A:G,7,0),"")</f>
        <v>Vandalized</v>
      </c>
      <c r="K2" s="37" t="s">
        <v>39063</v>
      </c>
      <c r="L2" s="37" t="str">
        <f>IFERROR(VLOOKUP(D2,DB!A:I,9,0),"")</f>
        <v>Latis</v>
      </c>
      <c r="M2" s="128"/>
    </row>
    <row r="3" spans="1:13" ht="30.75">
      <c r="A3" s="37" t="s">
        <v>39064</v>
      </c>
      <c r="B3" s="37" t="str">
        <f>IFERROR(VLOOKUP(D3,DB!A:K,11,0),"")</f>
        <v>R5</v>
      </c>
      <c r="C3" s="37">
        <v>1</v>
      </c>
      <c r="D3" s="37" t="s">
        <v>31295</v>
      </c>
      <c r="E3" s="37" t="s">
        <v>39047</v>
      </c>
      <c r="F3" s="38">
        <v>45926.188877314817</v>
      </c>
      <c r="G3" s="39">
        <f ca="1">IFERROR(NOW()-F3,"-")</f>
        <v>11.625825231480121</v>
      </c>
      <c r="H3" s="38">
        <v>45926.158159722225</v>
      </c>
      <c r="I3" s="37" t="str">
        <f>IFERROR(VLOOKUP(D3,DB!A:F,6,0),"")</f>
        <v>SCECO</v>
      </c>
      <c r="J3" s="37" t="str">
        <f>IFERROR(VLOOKUP(D3,DB!A:G,7,0),"")</f>
        <v>Good</v>
      </c>
      <c r="K3" s="37" t="s">
        <v>39065</v>
      </c>
      <c r="L3" s="37" t="str">
        <f>IFERROR(VLOOKUP(D3,DB!A:I,9,0),"")</f>
        <v>Latis</v>
      </c>
      <c r="M3" s="128"/>
    </row>
    <row r="4" spans="1:13" ht="15">
      <c r="A4" s="37"/>
      <c r="B4" s="37" t="str">
        <f>IFERROR(VLOOKUP(D4,DB!A:K,11,0),"")</f>
        <v/>
      </c>
      <c r="C4" s="37"/>
      <c r="D4" s="37"/>
      <c r="E4" s="37"/>
      <c r="F4" s="38"/>
      <c r="G4" s="39">
        <f ca="1">IFERROR(NOW()-F4,"-")</f>
        <v>45937.814702546297</v>
      </c>
      <c r="H4" s="38"/>
      <c r="I4" s="37" t="str">
        <f>IFERROR(VLOOKUP(D4,DB!A:F,6,0),"")</f>
        <v/>
      </c>
      <c r="J4" s="37" t="str">
        <f>IFERROR(VLOOKUP(D4,DB!A:G,7,0),"")</f>
        <v/>
      </c>
      <c r="K4" s="37"/>
      <c r="L4" s="37" t="str">
        <f>IFERROR(VLOOKUP(D4,DB!A:I,9,0),"")</f>
        <v/>
      </c>
      <c r="M4" s="128"/>
    </row>
    <row r="5" spans="1:13" ht="15">
      <c r="A5" s="37"/>
      <c r="B5" s="37" t="str">
        <f>IFERROR(VLOOKUP(D5,DB!A:K,11,0),"")</f>
        <v/>
      </c>
      <c r="C5" s="37"/>
      <c r="D5"/>
      <c r="E5" s="37"/>
      <c r="F5" s="38"/>
      <c r="G5" s="39">
        <f ca="1">IFERROR(NOW()-F5,"-")</f>
        <v>45937.814702546297</v>
      </c>
      <c r="H5" s="38"/>
      <c r="I5" s="37" t="str">
        <f>IFERROR(VLOOKUP(D5,DB!A:F,6,0),"")</f>
        <v/>
      </c>
      <c r="J5" s="37" t="str">
        <f>IFERROR(VLOOKUP(D5,DB!A:G,7,0),"")</f>
        <v/>
      </c>
      <c r="K5" s="37"/>
      <c r="L5" s="37" t="str">
        <f>IFERROR(VLOOKUP(D5,DB!A:I,9,0),"")</f>
        <v/>
      </c>
      <c r="M5" s="128"/>
    </row>
    <row r="6" spans="1:13" ht="15">
      <c r="A6" s="37"/>
      <c r="B6" s="37" t="str">
        <f>IFERROR(VLOOKUP(D6,DB!A:K,11,0),"")</f>
        <v/>
      </c>
      <c r="C6" s="37"/>
      <c r="D6" s="37"/>
      <c r="E6" s="37"/>
      <c r="F6" s="38"/>
      <c r="G6" s="39">
        <f ca="1">IFERROR(NOW()-F6,"-")</f>
        <v>45937.814702546297</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45937.814702546297</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45937.814702546297</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45937.814702546297</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45937.814702546297</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45937.814702546297</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45937.814702546297</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45937.814702546297</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45937.814702546297</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45937.814702546297</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45937.814702546297</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45937.814702546297</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45937.814702546297</v>
      </c>
      <c r="H18" s="38"/>
      <c r="I18" s="37" t="str">
        <f>IFERROR(VLOOKUP(D18,DB!A:F,6,0),"")</f>
        <v/>
      </c>
      <c r="J18" s="37" t="str">
        <f>IFERROR(VLOOKUP(D18,DB!A:G,7,0),"")</f>
        <v/>
      </c>
      <c r="K18" s="37"/>
      <c r="L18" s="37" t="str">
        <f>IFERROR(VLOOKUP(D18,DB!A:I,9,0),"")</f>
        <v/>
      </c>
      <c r="M18" s="128"/>
    </row>
    <row r="19" spans="1:13" ht="15">
      <c r="A19" s="84"/>
      <c r="B19" s="84" t="str">
        <f>IFERROR(VLOOKUP(D19,DB!A:K,11,0),"")</f>
        <v/>
      </c>
      <c r="C19" s="84"/>
      <c r="D19" s="84"/>
      <c r="E19" s="84"/>
      <c r="F19" s="126"/>
      <c r="G19" s="127">
        <f ca="1">IFERROR(NOW()-F19,"-")</f>
        <v>45937.814702546297</v>
      </c>
      <c r="H19" s="126"/>
      <c r="I19" s="84" t="str">
        <f>IFERROR(VLOOKUP(D19,DB!A:F,6,0),"")</f>
        <v/>
      </c>
      <c r="J19" s="84" t="str">
        <f>IFERROR(VLOOKUP(D19,DB!A:G,7,0),"")</f>
        <v/>
      </c>
      <c r="K19" s="84"/>
      <c r="L19" s="84" t="str">
        <f>IFERROR(VLOOKUP(D19,DB!A:I,9,0),"")</f>
        <v/>
      </c>
      <c r="M19" s="128"/>
    </row>
    <row r="20" spans="1:13" ht="15">
      <c r="A20" s="84"/>
      <c r="B20" s="84" t="str">
        <f>IFERROR(VLOOKUP(D20,DB!A:K,11,0),"")</f>
        <v/>
      </c>
      <c r="C20" s="84"/>
      <c r="D20" s="84"/>
      <c r="E20" s="84"/>
      <c r="F20" s="126"/>
      <c r="G20" s="127">
        <f ca="1">IFERROR(NOW()-F20,"-")</f>
        <v>45937.814702546297</v>
      </c>
      <c r="H20" s="126"/>
      <c r="I20" s="84" t="str">
        <f>IFERROR(VLOOKUP(D20,DB!A:F,6,0),"")</f>
        <v/>
      </c>
      <c r="J20" s="84" t="str">
        <f>IFERROR(VLOOKUP(D20,DB!A:G,7,0),"")</f>
        <v/>
      </c>
      <c r="K20" s="84"/>
      <c r="L20" s="84" t="str">
        <f>IFERROR(VLOOKUP(D20,DB!A:I,9,0),"")</f>
        <v/>
      </c>
    </row>
    <row r="21" spans="1:13" ht="15">
      <c r="A21" s="37"/>
      <c r="B21" s="37" t="str">
        <f>IFERROR(VLOOKUP(D21,DB!A:K,11,0),"")</f>
        <v/>
      </c>
      <c r="C21" s="37"/>
      <c r="D21" s="37"/>
      <c r="E21" s="37"/>
      <c r="F21" s="38"/>
      <c r="G21" s="39">
        <f ca="1">IFERROR(NOW()-F21,"-")</f>
        <v>45937.814702546297</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45937.814702546297</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45937.814702546297</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45937.814702546297</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45937.814702546297</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45937.814702546297</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45937.814702546297</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45937.814702546297</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45937.814702546297</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45937.814702546297</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45937.814702546297</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45937.814702546297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45937.814702546297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45937.814702546297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45937.814702546297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45937.814702546297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45937.814702546297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45937.814702546297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45937.814702546297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45937.814702546297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45937.814702546297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45937.814702546297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45937.814702546297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45937.814702546297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45937.814702546297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45937.814702546297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45937.814702546297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45937.814702546297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45937.814702546297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45937.814702546297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45937.814702546297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45937.814702546297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45937.814702546297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45937.814702546297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45937.814702546297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45937.814702546297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45937.814702546297</v>
      </c>
      <c r="H57" s="38"/>
      <c r="I57" s="37" t="str">
        <f>IFERROR(VLOOKUP(D57,DB!A:F,6,0),"")</f>
        <v/>
      </c>
      <c r="J57" s="37" t="str">
        <f>IFERROR(VLOOKUP(D57,DB!A:G,7,0),"")</f>
        <v/>
      </c>
      <c r="K57" s="37"/>
      <c r="L57" s="37" t="str">
        <f>IFERROR(VLOOKUP(D57,DB!A:I,9,0),"")</f>
        <v/>
      </c>
    </row>
    <row r="58" spans="1:12" ht="15">
      <c r="A58" s="84"/>
      <c r="B58" s="84" t="str">
        <f>IFERROR(VLOOKUP(D58,DB!A:K,11,0),"")</f>
        <v/>
      </c>
      <c r="C58" s="84"/>
      <c r="D58" s="84"/>
      <c r="E58" s="84"/>
      <c r="F58" s="126"/>
      <c r="G58" s="127">
        <f ca="1">IFERROR(NOW()-F58,"-")</f>
        <v>45937.814702546297</v>
      </c>
      <c r="H58" s="126"/>
      <c r="I58" s="84" t="str">
        <f>IFERROR(VLOOKUP(D58,DB!A:F,6,0),"")</f>
        <v/>
      </c>
      <c r="J58" s="84" t="str">
        <f>IFERROR(VLOOKUP(D58,DB!A:G,7,0),"")</f>
        <v/>
      </c>
      <c r="K58" s="84"/>
      <c r="L58" s="84" t="str">
        <f>IFERROR(VLOOKUP(D58,DB!A:I,9,0),"")</f>
        <v/>
      </c>
    </row>
    <row r="59" spans="1:12" ht="15">
      <c r="A59" s="37"/>
      <c r="B59" s="37" t="str">
        <f>IFERROR(VLOOKUP(D59,DB!A:K,11,0),"")</f>
        <v/>
      </c>
      <c r="C59" s="37"/>
      <c r="D59" s="37"/>
      <c r="E59" s="37"/>
      <c r="F59" s="38"/>
      <c r="G59" s="39">
        <f ca="1">IFERROR(NOW()-F59,"-")</f>
        <v>45937.814702546297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45937.814702546297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45937.814702546297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45937.814702546297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45937.814702546297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45937.814702546297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45937.814702546297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45937.814702546297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45937.814702546297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45937.814702546297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45937.814702546297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45937.814702546297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45937.814702546297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45937.814702546297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45937.814702546297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45937.814702546297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45937.814702546297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45937.814702546297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45937.814702546297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45937.814702546297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45937.814702546297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45937.814702546297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45937.814702546297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45937.814702546297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45937.814702546297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45937.814702546297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45937.814702546297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45937.814702546297</v>
      </c>
      <c r="H86" s="38"/>
      <c r="I86" s="37" t="str">
        <f>IFERROR(VLOOKUP(D86,DB!A:F,6,0),"")</f>
        <v/>
      </c>
      <c r="J86" s="37" t="str">
        <f>IFERROR(VLOOKUP(D86,DB!A:G,7,0),"")</f>
        <v/>
      </c>
      <c r="K86" s="37"/>
      <c r="L86" s="37" t="str">
        <f>IFERROR(VLOOKUP(D86,DB!A:I,9,0),"")</f>
        <v/>
      </c>
    </row>
    <row r="87" spans="1:12" ht="15">
      <c r="A87" s="84"/>
      <c r="B87" s="84" t="str">
        <f>IFERROR(VLOOKUP(D87,DB!A:K,11,0),"")</f>
        <v/>
      </c>
      <c r="C87" s="84"/>
      <c r="D87" s="84"/>
      <c r="E87" s="84"/>
      <c r="F87" s="126"/>
      <c r="G87" s="127">
        <f ca="1">IFERROR(NOW()-F87,"-")</f>
        <v>45937.814702546297</v>
      </c>
      <c r="H87" s="126"/>
      <c r="I87" s="84" t="str">
        <f>IFERROR(VLOOKUP(D87,DB!A:F,6,0),"")</f>
        <v/>
      </c>
      <c r="J87" s="84" t="str">
        <f>IFERROR(VLOOKUP(D87,DB!A:G,7,0),"")</f>
        <v/>
      </c>
      <c r="K87" s="84"/>
      <c r="L87" s="84" t="str">
        <f>IFERROR(VLOOKUP(D87,DB!A:I,9,0),"")</f>
        <v/>
      </c>
    </row>
    <row r="88" spans="1:12" ht="15">
      <c r="A88" s="37"/>
      <c r="B88" s="37" t="str">
        <f>IFERROR(VLOOKUP(D88,DB!A:K,11,0),"")</f>
        <v/>
      </c>
      <c r="C88" s="37"/>
      <c r="D88" s="37"/>
      <c r="E88" s="37"/>
      <c r="F88" s="38"/>
      <c r="G88" s="39">
        <f ca="1">IFERROR(NOW()-F88,"-")</f>
        <v>45937.814702546297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45937.814702546297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45937.814702546297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45937.814702546297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45937.814702546297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45937.814702546297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45937.814702546297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45937.814702546297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45937.814702546297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45937.814702546297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45937.814702546297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45937.814702546297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45937.814702546297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45937.814702546297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45937.814702546297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45937.814702546297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45937.814702546297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45937.814702546297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45937.814702546297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45937.814702546297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45937.814702546297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45937.814702546297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45937.814702546297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45937.814702546297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45937.814702546297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45937.814702546297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45937.814702546297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45937.814702546297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45937.814702546297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45937.814702546297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45937.814702546297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45937.814702546297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45937.814702546297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45937.814702546297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45937.814702546297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45937.814702546297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45937.814702546297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45937.814702546297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45937.814702546297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45937.814702546297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45937.814702546297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45937.814702546297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45937.814702546297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45937.814702546297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45937.814702546297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45937.814702546297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45937.814702546297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45937.814702546297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45937.814702546297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45937.814702546297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45937.814702546297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45937.814702546297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45937.814702546297</v>
      </c>
      <c r="H140" s="38"/>
      <c r="I140" s="37" t="str">
        <f>IFERROR(VLOOKUP(D140,DB!A:F,6,0),"")</f>
        <v/>
      </c>
      <c r="J140" s="37" t="str">
        <f>IFERROR(VLOOKUP(D140,DB!A:G,7,0),"")</f>
        <v/>
      </c>
      <c r="K140" s="37"/>
      <c r="L140" s="37" t="str">
        <f>IFERROR(VLOOKUP(D140,DB!A:I,9,0),"")</f>
        <v/>
      </c>
    </row>
    <row r="141" spans="1:12" ht="15">
      <c r="A141" s="84"/>
      <c r="B141" s="84" t="str">
        <f>IFERROR(VLOOKUP(D141,DB!A:K,11,0),"")</f>
        <v/>
      </c>
      <c r="C141" s="84"/>
      <c r="D141" s="84"/>
      <c r="E141" s="84"/>
      <c r="F141" s="126"/>
      <c r="G141" s="127">
        <f ca="1">IFERROR(NOW()-F141,"-")</f>
        <v>45937.814702546297</v>
      </c>
      <c r="H141" s="126"/>
      <c r="I141" s="84" t="str">
        <f>IFERROR(VLOOKUP(D141,DB!A:F,6,0),"")</f>
        <v/>
      </c>
      <c r="J141" s="84" t="str">
        <f>IFERROR(VLOOKUP(D141,DB!A:G,7,0),"")</f>
        <v/>
      </c>
      <c r="K141" s="84"/>
      <c r="L141" s="84" t="str">
        <f>IFERROR(VLOOKUP(D141,DB!A:I,9,0),"")</f>
        <v/>
      </c>
    </row>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8" ht="15"/>
    <row r="419" ht="15"/>
    <row r="420" ht="15"/>
    <row r="421" ht="15"/>
    <row r="422" ht="15"/>
    <row r="423" ht="15"/>
    <row r="424" ht="15"/>
    <row r="425"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60" ht="15"/>
    <row r="461" ht="15"/>
    <row r="462" ht="15"/>
    <row r="463" ht="15"/>
    <row r="464" ht="15"/>
    <row r="465" ht="15"/>
    <row r="466" ht="15"/>
    <row r="467" ht="15"/>
    <row r="468" ht="15"/>
    <row r="469" ht="15"/>
    <row r="471" ht="15"/>
    <row r="472" ht="15"/>
    <row r="473"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1" ht="15"/>
    <row r="792" ht="15"/>
    <row r="793" ht="15"/>
    <row r="794" ht="15"/>
    <row r="795" ht="15"/>
    <row r="796" ht="15"/>
    <row r="800" ht="15"/>
    <row r="801" ht="15"/>
    <row r="811" ht="15"/>
    <row r="816" ht="15"/>
    <row r="827" ht="15"/>
    <row r="828" ht="15"/>
    <row r="835" ht="15"/>
    <row r="836" ht="15"/>
    <row r="840" ht="15"/>
    <row r="841" ht="15"/>
    <row r="842" ht="15"/>
    <row r="849" ht="15"/>
    <row r="850" ht="15"/>
    <row r="851" ht="15"/>
    <row r="852" ht="15"/>
    <row r="854" ht="15"/>
    <row r="855" ht="15"/>
    <row r="856" ht="15"/>
    <row r="859" ht="15"/>
    <row r="860" ht="15"/>
    <row r="861" ht="15"/>
    <row r="862" ht="15"/>
    <row r="864" ht="15"/>
    <row r="865" ht="15"/>
    <row r="866" ht="15"/>
    <row r="867" ht="15"/>
    <row r="868" ht="15"/>
    <row r="869" ht="15"/>
    <row r="871" ht="15"/>
    <row r="872" ht="15"/>
    <row r="874" ht="15"/>
    <row r="875" ht="15"/>
    <row r="877" ht="15"/>
    <row r="878" ht="15"/>
    <row r="879" ht="15"/>
    <row r="881" ht="15"/>
    <row r="882" ht="15"/>
    <row r="883" ht="15"/>
    <row r="884" ht="15"/>
    <row r="885" ht="15"/>
    <row r="889" ht="15"/>
    <row r="890" ht="15"/>
    <row r="891" ht="15"/>
    <row r="892" ht="15"/>
    <row r="895" ht="15"/>
    <row r="896" ht="15"/>
    <row r="899" ht="15"/>
    <row r="940" ht="15"/>
    <row r="941" ht="15"/>
    <row r="944" ht="15"/>
    <row r="945" ht="15"/>
    <row r="952" ht="15"/>
    <row r="953" ht="15"/>
    <row r="956" ht="15"/>
    <row r="958" ht="15"/>
    <row r="960" ht="15"/>
    <row r="961" ht="15"/>
    <row r="962" ht="15"/>
    <row r="965" ht="15"/>
    <row r="966" ht="15"/>
    <row r="968" ht="15"/>
    <row r="971" ht="15"/>
    <row r="972" ht="15"/>
    <row r="974" ht="15"/>
    <row r="975" ht="15"/>
    <row r="976" ht="15"/>
    <row r="977" ht="15"/>
    <row r="978" ht="15"/>
    <row r="981" ht="15"/>
    <row r="982" ht="15"/>
    <row r="983" ht="15"/>
    <row r="984" ht="15"/>
    <row r="985" ht="15"/>
    <row r="986" ht="15"/>
    <row r="988" ht="15"/>
    <row r="990" ht="15"/>
    <row r="992" ht="15"/>
    <row r="993" ht="15"/>
    <row r="994" ht="15"/>
    <row r="996" ht="15"/>
    <row r="997" ht="15"/>
    <row r="998" ht="15"/>
    <row r="999" ht="15"/>
    <row r="1000" ht="15"/>
    <row r="1001" ht="15"/>
    <row r="1002" ht="15"/>
    <row r="1004" ht="15"/>
    <row r="1005" ht="15"/>
    <row r="1006" ht="15"/>
    <row r="1011" ht="15"/>
    <row r="1012" ht="15"/>
    <row r="1016" ht="15"/>
    <row r="1017" ht="15"/>
    <row r="1018" ht="15"/>
    <row r="1021" ht="15"/>
    <row r="1023" ht="15"/>
    <row r="1027" ht="15"/>
    <row r="1031" ht="15"/>
    <row r="1037" ht="15"/>
    <row r="1038" ht="15"/>
    <row r="1040" ht="15"/>
    <row r="1041" ht="15"/>
    <row r="1043" ht="15"/>
    <row r="1046" ht="15"/>
    <row r="1047" ht="15"/>
    <row r="1049" ht="15"/>
    <row r="1051" ht="15"/>
    <row r="1053" ht="15"/>
    <row r="1055" ht="15"/>
    <row r="1056" ht="15"/>
    <row r="1057" ht="15"/>
    <row r="1059" ht="15"/>
    <row r="1060" ht="15"/>
    <row r="1061" ht="15"/>
    <row r="1062" ht="15"/>
    <row r="1065" ht="15"/>
    <row r="1239" ht="15"/>
    <row r="1240" ht="15"/>
    <row r="1250" ht="15"/>
    <row r="1251" ht="15"/>
    <row r="1252" ht="15"/>
    <row r="1258" ht="15"/>
    <row r="1259" ht="15"/>
    <row r="1260" ht="15"/>
    <row r="1261" ht="15"/>
    <row r="1263" ht="15"/>
    <row r="1266" ht="15"/>
    <row r="1267" ht="15"/>
    <row r="1268" ht="15"/>
    <row r="1269" ht="15"/>
    <row r="1271" ht="15"/>
    <row r="1272" ht="15"/>
    <row r="1274" ht="15"/>
    <row r="1275" ht="15"/>
    <row r="1276" ht="15"/>
    <row r="1277" ht="15"/>
    <row r="1279" ht="15"/>
    <row r="1280" ht="15"/>
    <row r="1281" ht="15"/>
    <row r="1284" ht="15"/>
    <row r="1285" ht="15"/>
    <row r="1288" ht="15"/>
    <row r="1289" ht="15"/>
    <row r="1290" ht="15"/>
    <row r="1291" ht="15"/>
    <row r="1292" ht="15"/>
    <row r="1293" ht="15"/>
    <row r="1294" ht="15"/>
    <row r="1295" ht="15"/>
    <row r="1297" ht="15"/>
    <row r="1299" ht="15"/>
    <row r="1300" ht="15"/>
    <row r="1301" ht="15"/>
    <row r="1304" ht="15"/>
    <row r="1314" ht="15"/>
    <row r="1317" ht="15"/>
    <row r="1318" ht="15"/>
    <row r="1322" ht="15"/>
    <row r="1326" ht="15"/>
    <row r="1329" ht="15"/>
    <row r="1331" ht="15"/>
    <row r="1332" ht="15"/>
    <row r="1335" ht="15"/>
    <row r="1337" ht="15"/>
    <row r="1340" ht="15"/>
    <row r="1341" ht="15"/>
    <row r="1342" ht="15"/>
    <row r="1344" ht="15"/>
    <row r="1346" ht="15"/>
    <row r="1347" ht="15"/>
    <row r="1348" ht="15"/>
    <row r="1352" ht="15"/>
    <row r="1353" ht="15"/>
    <row r="1354" ht="15"/>
    <row r="1356" ht="15"/>
    <row r="1357" ht="15"/>
    <row r="1358" ht="15"/>
    <row r="1359" ht="15"/>
    <row r="1361" ht="15"/>
    <row r="1369" ht="15"/>
    <row r="1371" ht="15"/>
    <row r="1372" ht="15"/>
    <row r="1374" ht="15"/>
    <row r="1376"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9"/>
  <sheetViews>
    <sheetView workbookViewId="0">
      <selection activeCell="E9" sqref="E9"/>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39066</v>
      </c>
      <c r="B2" s="112" t="s">
        <v>5398</v>
      </c>
      <c r="C2" s="129">
        <v>1</v>
      </c>
      <c r="D2" s="112" t="s">
        <v>34463</v>
      </c>
      <c r="E2" s="129" t="s">
        <v>39067</v>
      </c>
      <c r="F2" s="130">
        <v>45926.772847222222</v>
      </c>
      <c r="G2" s="81">
        <f ca="1">IFERROR(NOW()-F2,"-")</f>
        <v>11.041855324074277</v>
      </c>
      <c r="H2" s="131">
        <v>45927.449074074102</v>
      </c>
      <c r="I2" s="112" t="str">
        <f>IFERROR(VLOOKUP(D2,DB!A:F,6,0),"")</f>
        <v>SCECO</v>
      </c>
      <c r="J2" s="112" t="str">
        <f>IFERROR(VLOOKUP(D2,DB!A:G,7,0),"")</f>
        <v>Weak</v>
      </c>
      <c r="K2" s="129" t="s">
        <v>39068</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45937.814702546297</v>
      </c>
      <c r="H3" s="131">
        <v>45927.987534722219</v>
      </c>
      <c r="I3" s="112" t="str">
        <f>IFERROR(VLOOKUP(D3,DB!A:F,6,0),"")</f>
        <v>SCECO</v>
      </c>
      <c r="J3" s="112" t="str">
        <f>IFERROR(VLOOKUP(D3,DB!A:G,7,0),"")</f>
        <v>Vandalized</v>
      </c>
      <c r="K3" s="129" t="s">
        <v>39069</v>
      </c>
      <c r="L3" s="118" t="str">
        <f>IFERROR(VLOOKUP(D3,DB!A:I,9,0),"")</f>
        <v>Latis</v>
      </c>
    </row>
    <row r="4" spans="1:16383" ht="31.5" customHeight="1">
      <c r="A4" s="129" t="s">
        <v>39070</v>
      </c>
      <c r="B4" s="112" t="s">
        <v>5398</v>
      </c>
      <c r="C4" s="129">
        <v>1</v>
      </c>
      <c r="D4" s="112" t="s">
        <v>32861</v>
      </c>
      <c r="E4" s="129" t="s">
        <v>39067</v>
      </c>
      <c r="F4" s="130">
        <v>45933.880972222221</v>
      </c>
      <c r="G4" s="81">
        <f ca="1">IFERROR(NOW()-F4,"-")</f>
        <v>3.9337303240754409</v>
      </c>
      <c r="H4" s="131">
        <v>45929.455266203702</v>
      </c>
      <c r="I4" s="112" t="str">
        <f>IFERROR(VLOOKUP(D4,DB!A:F,6,0),"")</f>
        <v>SCECO</v>
      </c>
      <c r="J4" s="112" t="str">
        <f>IFERROR(VLOOKUP(D4,DB!A:G,7,0),"")</f>
        <v>In progress</v>
      </c>
      <c r="K4" s="129" t="s">
        <v>39068</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39071</v>
      </c>
      <c r="B5" s="112" t="s">
        <v>5398</v>
      </c>
      <c r="C5" s="129">
        <v>1</v>
      </c>
      <c r="D5" s="112" t="s">
        <v>33408</v>
      </c>
      <c r="E5" s="129" t="s">
        <v>38964</v>
      </c>
      <c r="F5" s="130">
        <v>45934.942245370374</v>
      </c>
      <c r="G5" s="81">
        <f ca="1">IFERROR(NOW()-F5,"-")</f>
        <v>2.8724571759230457</v>
      </c>
      <c r="H5" s="131">
        <v>45934.470231481479</v>
      </c>
      <c r="I5" s="112" t="str">
        <f>IFERROR(VLOOKUP(D5,DB!A:F,6,0),"")</f>
        <v>SCECO</v>
      </c>
      <c r="J5" s="112" t="str">
        <f>IFERROR(VLOOKUP(D5,DB!A:G,7,0),"")</f>
        <v>Dead</v>
      </c>
      <c r="K5" s="129" t="s">
        <v>39068</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39072</v>
      </c>
      <c r="B6" s="112" t="str">
        <f>IFERROR(VLOOKUP(D6,DB!A:K,11,0),"")</f>
        <v>R6</v>
      </c>
      <c r="C6" s="114">
        <v>3</v>
      </c>
      <c r="D6" s="112" t="s">
        <v>34273</v>
      </c>
      <c r="E6" s="115" t="s">
        <v>38964</v>
      </c>
      <c r="F6" s="116">
        <v>45937.707013888888</v>
      </c>
      <c r="G6" s="81">
        <f ca="1">IFERROR(NOW()-F6,"-")</f>
        <v>0.10768865740828915</v>
      </c>
      <c r="H6" s="116">
        <v>45937.689884259256</v>
      </c>
      <c r="I6" s="112" t="str">
        <f>IFERROR(VLOOKUP(D6,DB!A:F,6,0),"")</f>
        <v>SCECO</v>
      </c>
      <c r="J6" s="112" t="str">
        <f>IFERROR(VLOOKUP(D6,DB!A:G,7,0),"")</f>
        <v>Vandalized</v>
      </c>
      <c r="K6" s="117" t="s">
        <v>39073</v>
      </c>
      <c r="L6" s="118" t="str">
        <f>IFERROR(VLOOKUP(D6,DB!A:I,9,0),"")</f>
        <v>Latis</v>
      </c>
    </row>
    <row r="7" spans="1:16383" ht="31.5" customHeight="1">
      <c r="A7" s="113" t="s">
        <v>39074</v>
      </c>
      <c r="B7" s="112" t="str">
        <f>IFERROR(VLOOKUP(D7,DB!A:K,11,0),"")</f>
        <v>R6</v>
      </c>
      <c r="C7" s="114">
        <v>1</v>
      </c>
      <c r="D7" s="112" t="s">
        <v>32893</v>
      </c>
      <c r="E7" s="115" t="s">
        <v>38964</v>
      </c>
      <c r="F7" s="116">
        <v>45937.700868055559</v>
      </c>
      <c r="G7" s="81">
        <f ca="1">IFERROR(NOW()-F7,"-")</f>
        <v>0.11383449073764496</v>
      </c>
      <c r="H7" s="116">
        <v>45937.739988425928</v>
      </c>
      <c r="I7" s="112" t="str">
        <f>IFERROR(VLOOKUP(D7,DB!A:F,6,0),"")</f>
        <v>SCECO</v>
      </c>
      <c r="J7" s="112" t="str">
        <f>IFERROR(VLOOKUP(D7,DB!A:G,7,0),"")</f>
        <v>Dead</v>
      </c>
      <c r="K7" s="117" t="s">
        <v>39075</v>
      </c>
      <c r="L7" s="118" t="str">
        <f>IFERROR(VLOOKUP(D7,DB!A:I,9,0),"")</f>
        <v>Latis</v>
      </c>
    </row>
    <row r="8" spans="1:16383" ht="31.5" customHeight="1">
      <c r="A8" s="113"/>
      <c r="B8" s="112" t="str">
        <f>IFERROR(VLOOKUP(D8,DB!A:K,11,0),"")</f>
        <v/>
      </c>
      <c r="C8" s="114"/>
      <c r="D8" s="112"/>
      <c r="E8" s="115"/>
      <c r="F8" s="116"/>
      <c r="G8" s="81">
        <f ca="1">IFERROR(NOW()-F8,"-")</f>
        <v>45937.814702546297</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45937.814702546297</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54"/>
      <c r="E10" s="115"/>
      <c r="F10" s="116"/>
      <c r="G10" s="81">
        <f ca="1">IFERROR(NOW()-F10,"-")</f>
        <v>45937.814702546297</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54"/>
      <c r="F11" s="116"/>
      <c r="G11" s="81">
        <f ca="1">IFERROR(NOW()-F11,"-")</f>
        <v>45937.814702546297</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45937.814702546297</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45937.814702546297</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45937.814702546297</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45937.814702546297</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45937.814702546297</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45937.814702546297</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45937.814702546297</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45937.814702546297</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45937.814702546297</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45937.814702546297</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45937.814702546297</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45937.814702546297</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45937.814702546297</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45937.814702546297</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45937.814702546297</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45937.814702546297</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45937.814702546297</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45937.814702546297</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45937.814702546297</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45937.814702546297</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45937.814702546297</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45937.814702546297</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45937.814702546297</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45937.814702546297</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45937.814702546297</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45937.814702546297</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45937.814702546297</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45937.814702546297</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45937.814702546297</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45937.814702546297</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45937.814702546297</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45937.814702546297</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45937.814702546297</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45937.814702546297</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45937.814702546297</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45937.814702546297</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45937.814702546297</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45937.814702546297</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45937.814702546297</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45937.814702546297</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45937.814702546297</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45937.814702546297</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45937.814702546297</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45937.814702546297</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45937.814702546297</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45937.814702546297</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45937.814702546297</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45937.814702546297</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45937.814702546297</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45937.814702546297</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45937.814702546297</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45937.814702546297</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45937.814702546297</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45937.814702546297</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45937.814702546297</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45937.814702546297</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45937.814702546297</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45937.814702546297</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45937.814702546297</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45937.814702546297</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45937.814702546297</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45937.814702546297</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45937.814702546297</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45937.814702546297</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45937.814702546297</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45937.814702546297</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45937.814702546297</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45937.814702546297</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45937.814702546297</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45937.814702546297</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45937.814702546297</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45937.814702546297</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45937.814702546297</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45937.814702546297</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45937.814702546297</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45937.814702546297</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45937.814702546297</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45937.814702546297</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45937.814702546297</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45937.814702546297</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45937.814702546297</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45937.814702546297</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45937.814702546297</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45937.814702546297</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45937.814702546297</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45937.814702546297</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45937.814702546297</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45937.814702546297</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45937.814702546297</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45937.814702546297</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45937.814702546297</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45937.814702546297</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45937.814702546297</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45937.814702546297</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45937.814702546297</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45937.814702546297</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45937.814702546297</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45937.814702546297</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45937.814702546297</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45937.814702546297</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45937.814702546297</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45937.814702546297</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45937.814702546297</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45937.814702546297</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45937.814702546297</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45937.814702546297</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45937.814702546297</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45937.814702546297</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45937.814702546297</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45937.814702546297</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45937.814702546297</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45937.814702546297</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45937.814702546297</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45937.814702546297</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45937.814702546297</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45937.814702546297</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45937.814702546297</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45937.814702546297</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45937.814702546297</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45937.814702546297</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45937.814702546297</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45937.814702546297</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45937.814702546297</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45937.814702546297</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45937.814702546297</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45937.814702546297</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45937.814702546297</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45937.814702546297</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45937.814702546297</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45937.814702546297</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45937.814702546297</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45937.814702546297</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45937.814702546297</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45937.814702546297</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45937.814702546297</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45937.814702546297</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45937.814702546297</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45937.814702546297</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45937.814702546297</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45937.814702546297</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45937.814702546297</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45937.814702546297</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45937.814702546297</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45937.814702546297</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45937.814702546297</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45937.814702546297</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45937.814702546297</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45937.814702546297</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45937.814702546297</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45937.814702546297</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45937.814702546297</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45937.814702546297</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45937.814702546297</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45937.814702546297</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45937.814702546297</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45937.814702546297</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45937.814702546297</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45937.814702546297</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45937.814702546297</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45937.814702546297</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45937.814702546297</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45937.814702546297</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45937.814702546297</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45937.814702546297</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45937.814702546297</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45937.814702546297</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45937.814702546297</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45937.814702546297</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45937.814702546297</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45937.814702546297</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45937.814702546297</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45937.814702546297</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45937.814702546297</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45937.814702546297</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45937.814702546297</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45937.814702546297</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45937.814702546297</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45937.814702546297</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45937.814702546297</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45937.814702546297</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45937.814702546297</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45937.814702546297</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45937.814702546297</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45937.814702546297</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45937.814702546297</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45937.814702546297</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45937.814702546297</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45937.814702546297</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45937.814702546297</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45937.814702546297</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45937.814702546297</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45937.814702546297</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45937.814702546297</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45937.814702546297</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45937.814702546297</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45937.814702546297</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45937.814702546297</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45937.814702546297</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45937.814702546297</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45937.814702546297</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45937.814702546297</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45937.814702546297</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45937.814702546297</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45937.814702546297</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45937.814702546297</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45937.814702546297</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45937.814702546297</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45937.814702546297</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45937.814702546297</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45937.814702546297</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45937.814702546297</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45937.814702546297</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45937.814702546297</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45937.814702546297</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45937.814702546297</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45937.814702546297</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45937.814702546297</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45937.814702546297</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45937.814702546297</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45937.814702546297</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45937.814702546297</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45937.814702546297</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45937.814702546297</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45937.814702546297</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45937.814702546297</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45937.814702546297</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45937.814702546297</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45937.814702546297</v>
      </c>
      <c r="H239" s="116"/>
      <c r="I239" s="112" t="str">
        <f>IFERROR(VLOOKUP(D239,DB!A:F,6,0),"")</f>
        <v/>
      </c>
      <c r="J239" s="111" t="str">
        <f>IFERROR(VLOOKUP(D239,DB!A:G,7,0),"")</f>
        <v/>
      </c>
      <c r="K239" s="117"/>
      <c r="L239" s="118" t="str">
        <f>IFERROR(VLOOKUP(D239,DB!A:I,9,0),"")</f>
        <v/>
      </c>
    </row>
  </sheetData>
  <dataValidations count="2">
    <dataValidation allowBlank="1" showInputMessage="1" showErrorMessage="1" sqref="E1" xr:uid="{380493DB-286A-4683-AF55-C78F04945A49}"/>
    <dataValidation type="list" allowBlank="1" showInputMessage="1" showErrorMessage="1" sqref="E3 E12:E239 E5:E1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2025-10-07T16:35:55Z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