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255" documentId="13_ncr:1_{F6CB121F-512D-4AA6-A0C1-0FB36C537598}" xr6:coauthVersionLast="47" xr6:coauthVersionMax="47" xr10:uidLastSave="{292B9955-9F85-467E-A292-AC97D8A14BA8}"/>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I3" i="5"/>
  <c r="B2" i="6"/>
  <c r="G2" i="6"/>
  <c r="L2" i="6"/>
  <c r="B3" i="6"/>
  <c r="G3" i="6"/>
  <c r="L3" i="6"/>
  <c r="B4" i="6"/>
  <c r="G4" i="6"/>
  <c r="L4" i="6"/>
  <c r="B5" i="6"/>
  <c r="G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<sst xmlns="http://schemas.openxmlformats.org/spreadsheetml/2006/main" count="179029" uniqueCount="39108">
  <si>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</si>
  <si>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</si>
  <si>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</si>
  <si>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</si>
  <si>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</si>
  <si>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</si>
  <si>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</si>
  <si>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</si>
  <si>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</si>
  <si>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</si>
  <si>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</si>
  <si>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</si>
  <si>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</si>
  <si>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</si>
  <si>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</si>
  <si>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</si>
  <si>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</si>
  <si>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</si>
  <si>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</si>
  <si>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</si>
  <si>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</si>
  <si>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</si>
  <si>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</si>
  <si>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</si>
  <si>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</si>
  <si>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</si>
  <si>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</si>
  <si>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</si>
  <si>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</si>
  <si>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</si>
  <si>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</si>
  <si>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</si>
  <si>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</si>
  <si>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</si>
  <si>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</si>
  <si>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</si>
  <si>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</si>
  <si>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</si>
  <si>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</si>
  <si>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</si>
  <si>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</si>
  <si>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</si>
  <si>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</si>
  <si>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</si>
  <si>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</si>
  <si>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</si>
  <si>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</si>
  <si>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</si>
  <si>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</si>
  <si>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</si>
  <si>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</si>
  <si>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</si>
  <si>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</si>
  <si>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</si>
  <si>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</si>
  <si>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</si>
  <si>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</si>
  <si>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</si>
  <si>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</si>
  <si>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</si>
  <si>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</si>
  <si>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</si>
  <si>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</si>
  <si>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</si>
  <si>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</si>
  <si>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</si>
  <si>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</si>
  <si>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</si>
  <si>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</si>
  <si>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</si>
  <si>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</si>
  <si>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</si>
  <si>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</si>
  <si>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</si>
  <si>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</si>
  <si>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</si>
  <si>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</si>
  <si>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</si>
  <si>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</si>
  <si>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</si>
  <si>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</si>
  <si>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</si>
  <si>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</si>
  <si>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</si>
  <si>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</si>
  <si>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</si>
  <si>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</si>
  <si>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</si>
  <si>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</si>
  <si>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</si>
  <si>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</si>
  <si>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</si>
  <si>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</si>
  <si>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</si>
  <si>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</si>
  <si>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</si>
  <si>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</si>
  <si>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</si>
  <si>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</si>
  <si>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</si>
  <si>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</si>
  <si>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</si>
  <si>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</si>
  <si>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</si>
  <si>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</si>
  <si>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</si>
  <si>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</si>
  <si>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</si>
  <si>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</si>
  <si>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</si>
  <si>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</si>
  <si>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</si>
  <si>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</si>
  <si>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</si>
  <si>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</si>
  <si>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</si>
  <si>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</si>
  <si>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</si>
  <si>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</si>
  <si>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</si>
  <si>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</si>
  <si>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</si>
  <si>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</si>
  <si>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</si>
  <si>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</si>
  <si>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</si>
  <si>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</si>
  <si>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</si>
  <si>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</si>
  <si>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</si>
  <si>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</si>
  <si>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</si>
  <si>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</si>
  <si>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</si>
  <si>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</si>
  <si>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</si>
  <si>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</si>
  <si>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</si>
  <si>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</si>
  <si>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</si>
  <si>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</si>
  <si>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</si>
  <si>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</si>
  <si>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</si>
  <si>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</si>
  <si>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</si>
  <si>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</si>
  <si>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</si>
  <si>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</si>
  <si>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</si>
  <si>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</si>
  <si>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</si>
  <si>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</si>
  <si>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</si>
  <si>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</si>
  <si>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</si>
  <si>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</si>
  <si>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</si>
  <si>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</si>
  <si>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</si>
  <si>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</si>
  <si>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</si>
  <si>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</si>
  <si>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</si>
  <si>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</si>
  <si>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</si>
  <si>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</si>
  <si>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</si>
  <si>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</si>
  <si>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</si>
  <si>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</si>
  <si>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</si>
  <si>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</si>
  <si>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</si>
  <si>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</si>
  <si>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</si>
  <si>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</si>
  <si>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</si>
  <si>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</si>
  <si>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</si>
  <si>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</si>
  <si>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</si>
  <si>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</si>
  <si>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</si>
  <si>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</si>
  <si>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</si>
  <si>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</si>
  <si>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</si>
  <si>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</si>
  <si>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</si>
  <si>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</si>
  <si>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</si>
  <si>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</si>
  <si>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</si>
  <si>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</si>
  <si>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</si>
  <si>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</si>
  <si>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</si>
  <si>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</si>
  <si>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</si>
  <si>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</si>
  <si>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</si>
  <si>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</si>
  <si>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</si>
  <si>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</si>
  <si>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</si>
  <si>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</si>
  <si>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</si>
  <si>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</si>
  <si>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</si>
  <si>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</si>
  <si>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</si>
  <si>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</si>
  <si>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</si>
  <si>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</si>
  <si>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</si>
  <si>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</si>
  <si>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</si>
  <si>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</si>
  <si>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</si>
  <si>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</si>
  <si>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</si>
  <si>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</si>
  <si>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</si>
  <si>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</si>
  <si>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</si>
  <si>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</si>
  <si>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</si>
  <si>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</si>
  <si>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</si>
  <si>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</si>
  <si>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</si>
  <si>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</si>
  <si>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</si>
  <si>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</si>
  <si>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</si>
  <si>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</si>
  <si>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</si>
  <si>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</si>
  <si>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</si>
  <si>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</si>
  <si>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</si>
  <si>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</si>
  <si>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</si>
  <si>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</si>
  <si>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</si>
  <si>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</si>
  <si>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</si>
  <si>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</si>
  <si>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</si>
  <si>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</si>
  <si>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</si>
  <si>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</si>
  <si>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</si>
  <si>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</si>
  <si>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</si>
  <si>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</si>
  <si>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</si>
  <si>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</si>
  <si>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</si>
  <si>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</si>
  <si>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</si>
  <si>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</si>
  <si>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</si>
  <si>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</si>
  <si>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</si>
  <si>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</si>
  <si>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</si>
  <si>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</si>
  <si>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</si>
  <si>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</si>
  <si>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</si>
  <si>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</si>
  <si>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</si>
  <si>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</si>
  <si>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</si>
  <si>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</si>
  <si>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</si>
  <si>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</si>
  <si>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</si>
  <si>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</si>
  <si>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</si>
  <si>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</si>
  <si>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</si>
  <si>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</si>
  <si>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</si>
  <si>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</si>
  <si>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</si>
  <si>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</si>
  <si>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</si>
  <si>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</si>
  <si>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</si>
  <si>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</si>
  <si>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</si>
  <si>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</si>
  <si>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</si>
  <si>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</si>
  <si>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</si>
  <si>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</si>
  <si>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</si>
  <si>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</si>
  <si>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</si>
  <si>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</si>
  <si>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</si>
  <si>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</si>
  <si>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</si>
  <si>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</si>
  <si>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</si>
  <si>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</si>
  <si>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</si>
  <si>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</si>
  <si>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</si>
  <si>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</si>
  <si>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</si>
  <si>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</si>
  <si>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</si>
  <si>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</si>
  <si>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</si>
  <si>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</si>
  <si>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</si>
  <si>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</si>
  <si>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</si>
  <si>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</si>
  <si>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</si>
  <si>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</si>
  <si>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</si>
  <si>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</si>
  <si>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</si>
  <si>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</si>
  <si>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</si>
  <si>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</si>
  <si>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</si>
  <si>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</si>
  <si>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</si>
  <si>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</si>
  <si>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</si>
  <si>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</si>
  <si>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</si>
  <si>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</si>
  <si>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</si>
  <si>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</si>
  <si>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</si>
  <si>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</si>
  <si>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</si>
  <si>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</si>
  <si>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</si>
  <si>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</si>
  <si>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</si>
  <si>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</si>
  <si>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</si>
  <si>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</si>
  <si>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</si>
  <si>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</si>
  <si>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</si>
  <si>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</si>
  <si>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</si>
  <si>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</si>
  <si>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</si>
  <si>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</si>
  <si>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</si>
  <si>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</si>
  <si>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</si>
  <si>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</si>
  <si>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</si>
  <si>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</si>
  <si>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</si>
  <si>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</si>
  <si>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</si>
  <si>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</si>
  <si>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</si>
  <si>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</si>
  <si>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</si>
  <si>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</si>
  <si>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</si>
  <si>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</si>
  <si>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</si>
  <si>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</si>
  <si>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</si>
  <si>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</si>
  <si>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</si>
  <si>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</si>
  <si>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</si>
  <si>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</si>
  <si>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</si>
  <si>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</si>
  <si>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</si>
  <si>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</si>
  <si>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</si>
  <si>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</si>
  <si>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</si>
  <si>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</si>
  <si>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</si>
  <si>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</si>
  <si>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</si>
  <si>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</si>
  <si>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</si>
  <si>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</si>
  <si>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</si>
  <si>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</si>
  <si>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</si>
  <si>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</si>
  <si>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</si>
  <si>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</si>
  <si>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</si>
  <si>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</si>
  <si>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</si>
  <si>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</si>
  <si>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</si>
  <si>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</si>
  <si>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</si>
  <si>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</si>
  <si>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</si>
  <si>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</si>
  <si>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</si>
  <si>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</si>
  <si>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</si>
  <si>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</si>
  <si>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</si>
  <si>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</si>
  <si>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</si>
  <si>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</si>
  <si>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</si>
  <si>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</si>
  <si>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</si>
  <si>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</si>
  <si>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</si>
  <si>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</si>
  <si>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</si>
  <si>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</si>
  <si>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</si>
  <si>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</si>
  <si>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</si>
  <si>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</si>
  <si>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</si>
  <si>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</si>
  <si>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</si>
  <si>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</si>
  <si>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</si>
  <si>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</si>
  <si>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</si>
  <si>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</si>
  <si>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</si>
  <si>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</si>
  <si>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</si>
  <si>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</si>
  <si>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</si>
  <si>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</si>
  <si>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</si>
  <si>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</si>
  <si>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</si>
  <si>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</si>
  <si>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</si>
  <si>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</si>
  <si>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</si>
  <si>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</si>
  <si>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</si>
  <si>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</si>
  <si>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</si>
  <si>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</si>
  <si>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</si>
  <si>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</si>
  <si>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</si>
  <si>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</si>
  <si>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</si>
  <si>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</si>
  <si>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</si>
  <si>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</si>
  <si>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</si>
  <si>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</si>
  <si>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</si>
  <si>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</si>
  <si>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</si>
  <si>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</si>
  <si>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</si>
  <si>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</si>
  <si>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</si>
  <si>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</si>
  <si>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</si>
  <si>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</si>
  <si>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</si>
  <si>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</si>
  <si>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</si>
  <si>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</si>
  <si>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</si>
  <si>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</si>
  <si>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</si>
  <si>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</si>
  <si>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</si>
  <si>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</si>
  <si>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</si>
  <si>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</si>
  <si>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</si>
  <si>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</si>
  <si>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</si>
  <si>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</si>
  <si>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</si>
  <si>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</si>
  <si>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</si>
  <si>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</si>
  <si>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</si>
  <si>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</si>
  <si>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</si>
  <si>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</si>
  <si>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</si>
  <si>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</si>
  <si>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</si>
  <si>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</si>
  <si>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</si>
  <si>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</si>
  <si>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</si>
  <si>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</si>
  <si>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</si>
  <si>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</si>
  <si>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</si>
  <si>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</si>
  <si>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</si>
  <si>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</si>
  <si>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</si>
  <si>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</si>
  <si>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</si>
  <si>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</si>
  <si>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</si>
  <si>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</si>
  <si>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</si>
  <si>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</si>
  <si>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</si>
  <si>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</si>
  <si>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</si>
  <si>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</si>
  <si>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</si>
  <si>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</si>
  <si>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</si>
  <si>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</si>
  <si>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</si>
  <si>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</si>
  <si>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</si>
  <si>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</si>
  <si>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</si>
  <si>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</si>
  <si>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</si>
  <si>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</si>
  <si>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</si>
  <si>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</si>
  <si>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</si>
  <si>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</si>
  <si>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</si>
  <si>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</si>
  <si>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</si>
  <si>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</si>
  <si>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</si>
  <si>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</si>
  <si>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</si>
  <si>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</si>
  <si>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</si>
  <si>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</si>
  <si>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</si>
  <si>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</si>
  <si>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</si>
  <si>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</si>
  <si>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</si>
  <si>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</si>
  <si>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</si>
  <si>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</si>
  <si>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</si>
  <si>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</si>
  <si>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</si>
  <si>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</si>
  <si>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</si>
  <si>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</si>
  <si>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</si>
  <si>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</si>
  <si>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</si>
  <si>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</si>
  <si>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</si>
  <si>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</si>
  <si>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</si>
  <si>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</si>
  <si>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</si>
  <si>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</si>
  <si>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</si>
  <si>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</si>
  <si>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</si>
  <si>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</si>
  <si>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</si>
  <si>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</si>
  <si>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</si>
  <si>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</si>
  <si>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</si>
  <si>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</si>
  <si>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</si>
  <si>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</si>
  <si>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</si>
  <si>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</si>
  <si>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</si>
  <si>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</si>
  <si>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</si>
  <si>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</si>
  <si>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</si>
  <si>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</si>
  <si>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</si>
  <si>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</si>
  <si>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</si>
  <si>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</si>
  <si>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</si>
  <si>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</si>
  <si>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</si>
  <si>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</si>
  <si>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</si>
  <si>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</si>
  <si>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</si>
  <si>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</si>
  <si>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</si>
  <si>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</si>
  <si>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</si>
  <si>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</si>
  <si>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</si>
  <si>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</si>
  <si>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</si>
  <si>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</si>
  <si>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</si>
  <si>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</si>
  <si>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</si>
  <si>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</si>
  <si>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</si>
  <si>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</si>
  <si>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</si>
  <si>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</si>
  <si>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</si>
  <si>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</si>
  <si>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</si>
  <si>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</si>
  <si>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</si>
  <si>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</si>
  <si>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</si>
  <si>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</si>
  <si>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</si>
  <si>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</si>
  <si>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</si>
  <si>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</si>
  <si>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</si>
  <si>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</si>
  <si>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</si>
  <si>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</si>
  <si>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</si>
  <si>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</si>
  <si>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</si>
  <si>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</si>
  <si>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</si>
  <si>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</si>
  <si>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</si>
  <si>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</si>
  <si>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</si>
  <si>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</si>
  <si>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</si>
  <si>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</si>
  <si>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</si>
  <si>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</si>
  <si>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</si>
  <si>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</si>
  <si>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</si>
  <si>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</si>
  <si>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</si>
  <si>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</si>
  <si>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</si>
  <si>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</si>
  <si>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</si>
  <si>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</si>
  <si>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</si>
  <si>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</si>
  <si>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</si>
  <si>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</si>
  <si>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</si>
  <si>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</si>
  <si>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</si>
  <si>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</si>
  <si>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</si>
  <si>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</si>
  <si>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</si>
  <si>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</si>
  <si>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</si>
  <si>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</si>
  <si>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</si>
  <si>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</si>
  <si>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</si>
  <si>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</si>
  <si>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</si>
  <si>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</si>
  <si>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</si>
  <si>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</si>
  <si>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</si>
  <si>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</si>
  <si>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</si>
  <si>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</si>
  <si>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</si>
  <si>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</si>
  <si>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</si>
  <si>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</si>
  <si>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</si>
  <si>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</si>
  <si>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</si>
  <si>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</si>
  <si>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</si>
  <si>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</si>
  <si>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</si>
  <si>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</si>
  <si>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</si>
  <si>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</si>
  <si>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</si>
  <si>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</si>
  <si>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</si>
  <si>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</si>
  <si>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</si>
  <si>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</si>
  <si>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</si>
  <si>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</si>
  <si>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</si>
  <si>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</si>
  <si>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</si>
  <si>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</si>
  <si>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</si>
  <si>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</si>
  <si>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</si>
  <si>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</si>
  <si>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</si>
  <si>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</si>
  <si>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</si>
  <si>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</si>
  <si>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</si>
  <si>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</si>
  <si>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</si>
  <si>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</si>
  <si>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</si>
  <si>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</si>
  <si>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</si>
  <si>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</si>
  <si>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</si>
  <si>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</si>
  <si>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</si>
  <si>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</si>
  <si>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</si>
  <si>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</si>
  <si>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</si>
  <si>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</si>
  <si>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</si>
  <si>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</si>
  <si>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</si>
  <si>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</si>
  <si>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</si>
  <si>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</si>
  <si>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</si>
  <si>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</si>
  <si>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</si>
  <si>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</si>
  <si>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</si>
  <si>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</si>
  <si>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</si>
  <si>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</si>
  <si>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</si>
  <si>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</si>
  <si>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</si>
  <si>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</si>
  <si>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</si>
  <si>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</si>
  <si>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</si>
  <si>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</si>
  <si>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</si>
  <si>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</si>
  <si>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</si>
  <si>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</si>
  <si>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</si>
  <si>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</si>
  <si>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</si>
  <si>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</si>
  <si>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</si>
  <si>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</si>
  <si>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</si>
  <si>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</si>
  <si>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</si>
  <si>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</si>
  <si>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</si>
  <si>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</si>
  <si>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</si>
  <si>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</si>
  <si>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</si>
  <si>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</si>
  <si>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</si>
  <si>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</si>
  <si>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</si>
  <si>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</si>
  <si>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</si>
  <si>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</si>
  <si>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</si>
  <si>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</si>
  <si>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</si>
  <si>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</si>
  <si>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</si>
  <si>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</si>
  <si>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</si>
  <si>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</si>
  <si>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</si>
  <si>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</si>
  <si>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</si>
  <si>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</si>
  <si>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</si>
  <si>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</si>
  <si>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</si>
  <si>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</si>
  <si>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</si>
  <si>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</si>
  <si>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</si>
  <si>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</si>
  <si>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</si>
  <si>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</si>
  <si>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</si>
  <si>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</si>
  <si>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</si>
  <si>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</si>
  <si>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</si>
  <si>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</si>
  <si>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</si>
  <si>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</si>
  <si>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</si>
  <si>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</si>
  <si>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</si>
  <si>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</si>
  <si>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</si>
  <si>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</si>
  <si>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</si>
  <si>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</si>
  <si>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</si>
  <si>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</si>
  <si>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</si>
  <si>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</si>
  <si>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</si>
  <si>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</si>
  <si>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</si>
  <si>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</si>
  <si>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</si>
  <si>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</si>
  <si>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</si>
  <si>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</si>
  <si>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</si>
  <si>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</si>
  <si>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</si>
  <si>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</si>
  <si>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</si>
  <si>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</si>
  <si>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</si>
  <si>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</si>
  <si>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</si>
  <si>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</si>
  <si>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</si>
  <si>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</si>
  <si>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</si>
  <si>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</si>
  <si>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</si>
  <si>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</si>
  <si>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</si>
  <si>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</si>
  <si>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</si>
  <si>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</si>
  <si>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</si>
  <si>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</si>
  <si>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</si>
  <si>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</si>
  <si>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</si>
  <si>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</si>
  <si>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</si>
  <si>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</si>
  <si>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</si>
  <si>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</si>
  <si>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</si>
  <si>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</si>
  <si>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</si>
  <si>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</si>
  <si>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</si>
  <si>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</si>
  <si>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</si>
  <si>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</si>
  <si>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</si>
  <si>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</si>
  <si>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</si>
  <si>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</si>
  <si>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</si>
  <si>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</si>
  <si>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</si>
  <si>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</si>
  <si>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</si>
  <si>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</si>
  <si>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</si>
  <si>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</si>
  <si>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</si>
  <si>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</si>
  <si>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</si>
  <si>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</si>
  <si>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</si>
  <si>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</si>
  <si>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</si>
  <si>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</si>
  <si>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</si>
  <si>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</si>
  <si>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</si>
  <si>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</si>
  <si>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</si>
  <si>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</si>
  <si>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</si>
  <si>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</si>
  <si>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</si>
  <si>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</si>
  <si>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</si>
  <si>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</si>
  <si>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</si>
  <si>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</si>
  <si>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</si>
  <si>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</si>
  <si>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</si>
  <si>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</si>
  <si>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</si>
  <si>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</si>
  <si>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</si>
  <si>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</si>
  <si>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</si>
  <si>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</si>
  <si>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</si>
  <si>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</si>
  <si>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</si>
  <si>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</si>
  <si>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</si>
  <si>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</si>
  <si>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</si>
  <si>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</si>
  <si>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</si>
  <si>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</si>
  <si>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</si>
  <si>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</si>
  <si>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</si>
  <si>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</si>
  <si>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</si>
  <si>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</si>
  <si>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</si>
  <si>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</si>
  <si>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</si>
  <si>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</si>
  <si>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</si>
  <si>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</si>
  <si>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</si>
  <si>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</si>
  <si>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</si>
  <si>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</si>
  <si>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</si>
  <si>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</si>
  <si>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</si>
  <si>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</si>
  <si>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</si>
  <si>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</si>
  <si>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</si>
  <si>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</si>
  <si>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</si>
  <si>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</si>
  <si>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</si>
  <si>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</si>
  <si>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</si>
  <si>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</si>
  <si>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</si>
  <si>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</si>
  <si>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</si>
  <si>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</si>
  <si>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</si>
  <si>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</si>
  <si>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</si>
  <si>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</si>
  <si>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</si>
  <si>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</si>
  <si>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</si>
  <si>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</si>
  <si>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</si>
  <si>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</si>
  <si>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</si>
  <si>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</si>
  <si>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</si>
  <si>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</si>
  <si>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</si>
  <si>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</si>
  <si>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</si>
  <si>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</si>
  <si>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</si>
  <si>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</si>
  <si>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</si>
  <si>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</si>
  <si>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</si>
  <si>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</si>
  <si>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</si>
  <si>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</si>
  <si>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</si>
  <si>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</si>
  <si>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</si>
  <si>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</si>
  <si>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</si>
  <si>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</si>
  <si>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</si>
  <si>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</si>
  <si>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</si>
  <si>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</si>
  <si>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</si>
  <si>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</si>
  <si>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</si>
  <si>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</si>
  <si>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</si>
  <si>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</si>
  <si>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</si>
  <si>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</si>
  <si>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</si>
  <si>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</si>
  <si>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</si>
  <si>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</si>
  <si>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</si>
  <si>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</si>
  <si>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</si>
  <si>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</si>
  <si>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</si>
  <si>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</si>
  <si>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</si>
  <si>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</si>
  <si>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</si>
  <si>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</si>
  <si>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</si>
  <si>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</si>
  <si>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</si>
  <si>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</si>
  <si>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</si>
  <si>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</si>
  <si>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</si>
  <si>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</si>
  <si>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</si>
  <si>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</si>
  <si>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</si>
  <si>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</si>
  <si>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</si>
  <si>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</si>
  <si>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</si>
  <si>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</si>
  <si>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</si>
  <si>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</si>
  <si>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</si>
  <si>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</si>
  <si>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</si>
  <si>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</si>
  <si>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</si>
  <si>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</si>
  <si>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</si>
  <si>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</si>
  <si>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</si>
  <si>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</si>
  <si>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</si>
  <si>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</si>
  <si>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</si>
  <si>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</si>
  <si>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</si>
  <si>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</si>
  <si>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</si>
  <si>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</si>
  <si>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</si>
  <si>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</si>
  <si>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</si>
  <si>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</si>
  <si>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</si>
  <si>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</si>
  <si>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</si>
  <si>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</si>
  <si>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</si>
  <si>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</si>
  <si>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</si>
  <si>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</si>
  <si>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</si>
  <si>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</si>
  <si>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</si>
  <si>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</si>
  <si>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</si>
  <si>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</si>
  <si>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</si>
  <si>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</si>
  <si>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</si>
  <si>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</si>
  <si>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</si>
  <si>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</si>
  <si>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</si>
  <si>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</si>
  <si>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</si>
  <si>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</si>
  <si>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</si>
  <si>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</si>
  <si>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</si>
  <si>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</si>
  <si>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</si>
  <si>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</si>
  <si>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</si>
  <si>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</si>
  <si>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</si>
  <si>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</si>
  <si>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</si>
  <si>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</si>
  <si>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</si>
  <si>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</si>
  <si>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</si>
  <si>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</si>
  <si>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</si>
  <si>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</si>
  <si>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</si>
  <si>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</si>
  <si>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</si>
  <si>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</si>
  <si>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</si>
  <si>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</si>
  <si>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</si>
  <si>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</si>
  <si>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</si>
  <si>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</si>
  <si>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</si>
  <si>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</si>
  <si>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</si>
  <si>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</si>
  <si>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</si>
  <si>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</si>
  <si>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</si>
  <si>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</si>
  <si>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</si>
  <si>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</si>
  <si>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</si>
  <si>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</si>
  <si>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</si>
  <si>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</si>
  <si>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</si>
  <si>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</si>
  <si>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</si>
  <si>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</si>
  <si>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</si>
  <si>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</si>
  <si>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</si>
  <si>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</si>
  <si>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</si>
  <si>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</si>
  <si>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</si>
  <si>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</si>
  <si>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</si>
  <si>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</si>
  <si>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</si>
  <si>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</si>
  <si>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</si>
  <si>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</si>
  <si>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</si>
  <si>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</si>
  <si>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</si>
  <si>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</si>
  <si>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</si>
  <si>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</si>
  <si>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</si>
  <si>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</si>
  <si>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</si>
  <si>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</si>
  <si>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</si>
  <si>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</si>
  <si>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</si>
  <si>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</si>
  <si>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</si>
  <si>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</si>
  <si>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</si>
  <si>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</si>
  <si>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</si>
  <si>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</si>
  <si>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</si>
  <si>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</si>
  <si>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</si>
  <si>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</si>
  <si>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</si>
  <si>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</si>
  <si>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</si>
  <si>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</si>
  <si>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</si>
  <si>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</si>
  <si>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</si>
  <si>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</si>
  <si>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</si>
  <si>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</si>
  <si>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</si>
  <si>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</si>
  <si>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</si>
  <si>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</si>
  <si>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</si>
  <si>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</si>
  <si>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</si>
  <si>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</si>
  <si>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</si>
  <si>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</si>
  <si>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</si>
  <si>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</si>
  <si>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</si>
  <si>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</si>
  <si>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</si>
  <si>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</si>
  <si>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</si>
  <si>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</si>
  <si>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</si>
  <si>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</si>
  <si>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</si>
  <si>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</si>
  <si>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</si>
  <si>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</si>
  <si>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</si>
  <si>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</si>
  <si>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</si>
  <si>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</si>
  <si>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</si>
  <si>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</si>
  <si>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</si>
  <si>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</si>
  <si>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</si>
  <si>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</si>
  <si>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</si>
  <si>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</si>
  <si>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</si>
  <si>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</si>
  <si>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</si>
  <si>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</si>
  <si>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</si>
  <si>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</si>
  <si>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</si>
  <si>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</si>
  <si>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</si>
  <si>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</si>
  <si>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</si>
  <si>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</si>
  <si>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</si>
  <si>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</si>
  <si>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</si>
  <si>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</si>
  <si>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</si>
  <si>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</si>
  <si>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</si>
  <si>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</si>
  <si>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</si>
  <si>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</si>
  <si>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</si>
  <si>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</si>
  <si>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</si>
  <si>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</si>
  <si>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</si>
  <si>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</si>
  <si>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</si>
  <si>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</si>
  <si>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</si>
  <si>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</si>
  <si>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</si>
  <si>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</si>
  <si>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</si>
  <si>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</si>
  <si>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</si>
  <si>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</si>
  <si>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</si>
  <si>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</si>
  <si>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</si>
  <si>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</si>
  <si>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</si>
  <si>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</si>
  <si>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</si>
  <si>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</si>
  <si>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</si>
  <si>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</si>
  <si>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</si>
  <si>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</si>
  <si>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</si>
  <si>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</si>
  <si>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</si>
  <si>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</si>
  <si>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</si>
  <si>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</si>
  <si>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</si>
  <si>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</si>
  <si>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</si>
  <si>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</si>
  <si>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</si>
  <si>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</si>
  <si>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</si>
  <si>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</si>
  <si>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</si>
  <si>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</si>
  <si>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</si>
  <si>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</si>
  <si>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</si>
  <si>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</si>
  <si>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</si>
  <si>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</si>
  <si>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</si>
  <si>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</si>
  <si>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</si>
  <si>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</si>
  <si>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</si>
  <si>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</si>
  <si>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</si>
  <si>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</si>
  <si>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</si>
  <si>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</si>
  <si>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</si>
  <si>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</si>
  <si>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</si>
  <si>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</si>
  <si>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</si>
  <si>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</si>
  <si>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</si>
  <si>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</si>
  <si>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</si>
  <si>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</si>
  <si>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</si>
  <si>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</si>
  <si>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</si>
  <si>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</si>
  <si>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</si>
  <si>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</si>
  <si>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</si>
  <si>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</si>
  <si>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</si>
  <si>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</si>
  <si>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</si>
  <si>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</si>
  <si>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</si>
  <si>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</si>
  <si>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</si>
  <si>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</si>
  <si>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</si>
  <si>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</si>
  <si>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</si>
  <si>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</si>
  <si>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</si>
  <si>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</si>
  <si>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</si>
  <si>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</si>
  <si>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</si>
  <si>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</si>
  <si>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</si>
  <si>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</si>
  <si>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</si>
  <si>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</si>
  <si>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</si>
  <si>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</si>
  <si>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</si>
  <si>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</si>
  <si>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</si>
  <si>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</si>
  <si>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</si>
  <si>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</si>
  <si>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</si>
  <si>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</si>
  <si>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</si>
  <si>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</si>
  <si>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</si>
  <si>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</si>
  <si>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</si>
  <si>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</si>
  <si>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</si>
  <si>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</si>
  <si>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</si>
  <si>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</si>
  <si>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</si>
  <si>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</si>
  <si>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</si>
  <si>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</si>
  <si>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</si>
  <si>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</si>
  <si>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</si>
  <si>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</si>
  <si>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</si>
  <si>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</si>
  <si>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</si>
  <si>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</si>
  <si>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</si>
  <si>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</si>
  <si>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</si>
  <si>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</si>
  <si>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</si>
  <si>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</si>
  <si>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</si>
  <si>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</si>
  <si>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</si>
  <si>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</si>
  <si>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</si>
  <si>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</si>
  <si>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</si>
  <si>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</si>
  <si>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</si>
  <si>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</si>
  <si>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</si>
  <si>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</si>
  <si>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</si>
  <si>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</si>
  <si>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</si>
  <si>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</si>
  <si>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</si>
  <si>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</si>
  <si>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</si>
  <si>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</si>
  <si>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</si>
  <si>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</si>
  <si>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</si>
  <si>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</si>
  <si>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</si>
  <si>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</si>
  <si>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</si>
  <si>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</si>
  <si>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</si>
  <si>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</si>
  <si>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</si>
  <si>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</si>
  <si>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</si>
  <si>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</si>
  <si>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</si>
  <si>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</si>
  <si>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</si>
  <si>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</si>
  <si>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</si>
  <si>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</si>
  <si>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</si>
  <si>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</si>
  <si>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</si>
  <si>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</si>
  <si>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</si>
  <si>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</si>
  <si>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</si>
  <si>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</si>
  <si>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</si>
  <si>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</si>
  <si>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</si>
  <si>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</si>
  <si>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</si>
  <si>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</si>
  <si>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</si>
  <si>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</si>
  <si>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</si>
  <si>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</si>
  <si>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</si>
  <si>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</si>
  <si>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</si>
  <si>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</si>
  <si>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</si>
  <si>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</si>
  <si>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</si>
  <si>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</si>
  <si>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</si>
  <si>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</si>
  <si>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</si>
  <si>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</si>
  <si>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</si>
  <si>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</si>
  <si>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</si>
  <si>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</si>
  <si>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</si>
  <si>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</si>
  <si>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</si>
  <si>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</si>
  <si>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</si>
  <si>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</si>
  <si>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</si>
  <si>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</si>
  <si>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</si>
  <si>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</si>
  <si>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</si>
  <si>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</si>
  <si>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</si>
  <si>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</si>
  <si>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</si>
  <si>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</si>
  <si>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</si>
  <si>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</si>
  <si>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</si>
  <si>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</si>
  <si>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</si>
  <si>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</si>
  <si>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</si>
  <si>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</si>
  <si>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</si>
  <si>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</si>
  <si>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</si>
  <si>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</si>
  <si>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</si>
  <si>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</si>
  <si>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</si>
  <si>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</si>
  <si>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</si>
  <si>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</si>
  <si>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</si>
  <si>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</si>
  <si>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</si>
  <si>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</si>
  <si>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</si>
  <si>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</si>
  <si>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</si>
  <si>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</si>
  <si>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</si>
  <si>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</si>
  <si>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</si>
  <si>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</si>
  <si>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</si>
  <si>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</si>
  <si>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</si>
  <si>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</si>
  <si>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</si>
  <si>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</si>
  <si>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</si>
  <si>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</si>
  <si>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</si>
  <si>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</si>
  <si>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</si>
  <si>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</si>
  <si>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</si>
  <si>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</si>
  <si>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</si>
  <si>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</si>
  <si>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</si>
  <si>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</si>
  <si>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</si>
  <si>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</si>
  <si>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</si>
  <si>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</si>
  <si>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</si>
  <si>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</si>
  <si>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</si>
  <si>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</si>
  <si>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</si>
  <si>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</si>
  <si>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</si>
  <si>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</si>
  <si>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</si>
  <si>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</si>
  <si>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</si>
  <si>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</si>
  <si>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</si>
  <si>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</si>
  <si>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</si>
  <si>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</si>
  <si>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</si>
  <si>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</si>
  <si>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</si>
  <si>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</si>
  <si>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</si>
  <si>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</si>
  <si>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</si>
  <si>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</si>
  <si>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</si>
  <si>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</si>
  <si>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</si>
  <si>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</si>
  <si>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</si>
  <si>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</si>
  <si>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</si>
  <si>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</si>
  <si>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</si>
  <si>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</si>
  <si>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</si>
  <si>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</si>
  <si>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</si>
  <si>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</si>
  <si>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</si>
  <si>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</si>
  <si>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</si>
  <si>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</si>
  <si>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</si>
  <si>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</si>
  <si>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</si>
  <si>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</si>
  <si>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</si>
  <si>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</si>
  <si>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</si>
  <si>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</si>
  <si>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</si>
  <si>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</si>
  <si>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</si>
  <si>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</si>
  <si>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</si>
  <si>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</si>
  <si>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</si>
  <si>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</si>
  <si>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</si>
  <si>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</si>
  <si>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</si>
  <si>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</si>
  <si>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</si>
  <si>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</si>
  <si>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</si>
  <si>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</si>
  <si>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</si>
  <si>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</si>
  <si>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</si>
  <si>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</si>
  <si>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</si>
  <si>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</si>
  <si>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</si>
  <si>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</si>
  <si>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</si>
  <si>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</si>
  <si>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</si>
  <si>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</si>
  <si>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</si>
  <si>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</si>
  <si>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</si>
  <si>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</si>
  <si>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</si>
  <si>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</si>
  <si>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</si>
  <si>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</si>
  <si>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</si>
  <si>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</si>
  <si>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</si>
  <si>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</si>
  <si>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</si>
  <si>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</si>
  <si>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</si>
  <si>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</si>
  <si>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</si>
  <si>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</si>
  <si>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</si>
  <si>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</si>
  <si>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</si>
  <si>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</si>
  <si>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</si>
  <si>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</si>
  <si>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</si>
  <si>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</si>
  <si>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</si>
  <si>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</si>
  <si>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</si>
  <si>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</si>
  <si>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</si>
  <si>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</si>
  <si>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</si>
  <si>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</si>
  <si>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</si>
  <si>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</si>
  <si>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</si>
  <si>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</si>
  <si>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</si>
  <si>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</si>
  <si>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</si>
  <si>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</si>
  <si>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</si>
  <si>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</si>
  <si>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</si>
  <si>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</si>
  <si>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</si>
  <si>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</si>
  <si>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</si>
  <si>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</si>
  <si>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</si>
  <si>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</si>
  <si>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</si>
  <si>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</si>
  <si>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</si>
  <si>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</si>
  <si>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</si>
  <si>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</si>
  <si>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</si>
  <si>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</si>
  <si>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</si>
  <si>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</si>
  <si>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</si>
  <si>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</si>
  <si>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</si>
  <si>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</si>
  <si>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</si>
  <si>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</si>
  <si>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</si>
  <si>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</si>
  <si>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</si>
  <si>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</si>
  <si>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</si>
  <si>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</si>
  <si>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</si>
  <si>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</si>
  <si>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</si>
  <si>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</si>
  <si>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</si>
  <si>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</si>
  <si>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</si>
  <si>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</si>
  <si>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</si>
  <si>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</si>
  <si>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</si>
  <si>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</si>
  <si>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</si>
  <si>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</si>
  <si>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</si>
  <si>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</si>
  <si>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</si>
  <si>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</si>
  <si>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</si>
  <si>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</si>
  <si>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</si>
  <si>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</si>
  <si>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</si>
  <si>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</si>
  <si>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</si>
  <si>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</si>
  <si>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</si>
  <si>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</si>
  <si>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</si>
  <si>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</si>
  <si>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</si>
  <si>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</si>
  <si>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</si>
  <si>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</si>
  <si>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</si>
  <si>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</si>
  <si>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</si>
  <si>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</si>
  <si>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</si>
  <si>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</si>
  <si>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</si>
  <si>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</si>
  <si>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</si>
  <si>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</si>
  <si>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</si>
  <si>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</si>
  <si>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</si>
  <si>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</si>
  <si>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</si>
  <si>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</si>
  <si>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</si>
  <si>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</si>
  <si>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</si>
  <si>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</si>
  <si>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</si>
  <si>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</si>
  <si>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</si>
  <si>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</si>
  <si>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</si>
  <si>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</si>
  <si>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</si>
  <si>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</si>
  <si>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</si>
  <si>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</si>
  <si>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</si>
  <si>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</si>
  <si>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</si>
  <si>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</si>
  <si>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</si>
  <si>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</si>
  <si>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</si>
  <si>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</si>
  <si>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</si>
  <si>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</si>
  <si>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</si>
  <si>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</si>
  <si>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</si>
  <si>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</si>
  <si>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</si>
  <si>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</si>
  <si>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</si>
  <si>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</si>
  <si>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</si>
  <si>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</si>
  <si>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</si>
  <si>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</si>
  <si>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</si>
  <si>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</si>
  <si>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</si>
  <si>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</si>
  <si>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</si>
  <si>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</si>
  <si>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</si>
  <si>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</si>
  <si>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</si>
  <si>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</si>
  <si>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</si>
  <si>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</si>
  <si>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</si>
  <si>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</si>
  <si>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</si>
  <si>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</si>
  <si>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</si>
  <si>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</si>
  <si>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</si>
  <si>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</si>
  <si>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</si>
  <si>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</si>
  <si>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</si>
  <si>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</si>
  <si>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</si>
  <si>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</si>
  <si>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</si>
  <si>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</si>
  <si>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</si>
  <si>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</si>
  <si>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</si>
  <si>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</si>
  <si>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</si>
  <si>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</si>
  <si>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</si>
  <si>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</si>
  <si>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</si>
  <si>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</si>
  <si>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</si>
  <si>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</si>
  <si>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</si>
  <si>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</si>
  <si>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</si>
  <si>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</si>
  <si>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</si>
  <si>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</si>
  <si>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</si>
  <si>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</si>
  <si>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</si>
  <si>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</si>
  <si>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</si>
  <si>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</si>
  <si>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</si>
  <si>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</si>
  <si>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</si>
  <si>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</si>
  <si>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</si>
  <si>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</si>
  <si>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</si>
  <si>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</si>
  <si>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</si>
  <si>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</si>
  <si>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</si>
  <si>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</si>
  <si>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</si>
  <si>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</si>
  <si>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</si>
  <si>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</si>
  <si>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</si>
  <si>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</si>
  <si>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</si>
  <si>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</si>
  <si>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</si>
  <si>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</si>
  <si>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</si>
  <si>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</si>
  <si>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</si>
  <si>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</si>
  <si>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</si>
  <si>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</si>
  <si>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</si>
  <si>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</si>
  <si>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</si>
  <si>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</si>
  <si>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</si>
  <si>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</si>
  <si>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</si>
  <si>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</si>
  <si>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</si>
  <si>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</si>
  <si>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</si>
  <si>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</si>
  <si>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</si>
  <si>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</si>
  <si>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</si>
  <si>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</si>
  <si>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</si>
  <si>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</si>
  <si>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</si>
  <si>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</si>
  <si>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</si>
  <si>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</si>
  <si>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</si>
  <si>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</si>
  <si>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</si>
  <si>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</si>
  <si>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</si>
  <si>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</si>
  <si>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</si>
  <si>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</si>
  <si>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</si>
  <si>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</si>
  <si>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</si>
  <si>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</si>
  <si>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</si>
  <si>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</si>
  <si>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</si>
  <si>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</si>
  <si>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</si>
  <si>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</si>
  <si>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</si>
  <si>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</si>
  <si>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</si>
  <si>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</si>
  <si>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</si>
  <si>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</si>
  <si>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</si>
  <si>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</si>
  <si>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</si>
  <si>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</si>
  <si>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</si>
  <si>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</si>
  <si>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</si>
  <si>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</si>
  <si>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</si>
  <si>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</si>
  <si>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</si>
  <si>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</si>
  <si>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</si>
  <si>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</si>
  <si>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</si>
  <si>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</si>
  <si>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</si>
  <si>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</si>
  <si>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</si>
  <si>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</si>
  <si>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</si>
  <si>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</si>
  <si>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</si>
  <si>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</si>
  <si>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</si>
  <si>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</si>
  <si>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</si>
  <si>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</si>
  <si>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</si>
  <si>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</si>
  <si>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</si>
  <si>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</si>
  <si>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</si>
  <si>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</si>
  <si>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</si>
  <si>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</si>
  <si>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</si>
  <si>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</si>
  <si>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</si>
  <si>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</si>
  <si>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</si>
  <si>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</si>
  <si>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</si>
  <si>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</si>
  <si>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</si>
  <si>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</si>
  <si>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</si>
  <si>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</si>
  <si>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</si>
  <si>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</si>
  <si>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</si>
  <si>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</si>
  <si>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</si>
  <si>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</si>
  <si>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</si>
  <si>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</si>
  <si>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</si>
  <si>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</si>
  <si>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</si>
  <si>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</si>
  <si>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</si>
  <si>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</si>
  <si>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</si>
  <si>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</si>
  <si>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</si>
  <si>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</si>
  <si>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</si>
  <si>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</si>
  <si>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</si>
  <si>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</si>
  <si>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</si>
  <si>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</si>
  <si>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</si>
  <si>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</si>
  <si>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</si>
  <si>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</si>
  <si>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</si>
  <si>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</si>
  <si>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</si>
  <si>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</si>
  <si>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</si>
  <si>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</si>
  <si>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</si>
  <si>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</si>
  <si>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</si>
  <si>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</si>
  <si>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</si>
  <si>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</si>
  <si>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</si>
  <si>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</si>
  <si>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</si>
  <si>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</si>
  <si>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</si>
  <si>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</si>
  <si>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</si>
  <si>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</si>
  <si>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</si>
  <si>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</si>
  <si>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</si>
  <si>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</si>
  <si>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</si>
  <si>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</si>
  <si>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</si>
  <si>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</si>
  <si>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</si>
  <si>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</si>
  <si>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</si>
  <si>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</si>
  <si>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</si>
  <si>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</si>
  <si>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</si>
  <si>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</si>
  <si>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</si>
  <si>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</si>
  <si>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</si>
  <si>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</si>
  <si>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</si>
  <si>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</si>
  <si>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</si>
  <si>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</si>
  <si>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</si>
  <si>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</si>
  <si>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</si>
  <si>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</si>
  <si>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</si>
  <si>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</si>
  <si>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</si>
  <si>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</si>
  <si>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</si>
  <si>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</si>
  <si>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</si>
  <si>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</si>
  <si>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</si>
  <si>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</si>
  <si>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</si>
  <si>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</si>
  <si>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</si>
  <si>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</si>
  <si>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</si>
  <si>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</si>
  <si>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</si>
  <si>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</si>
  <si>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</si>
  <si>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</si>
  <si>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</si>
  <si>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</si>
  <si>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</si>
  <si>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</si>
  <si>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</si>
  <si>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</si>
  <si>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</si>
  <si>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</si>
  <si>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</si>
  <si>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</si>
  <si>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</si>
  <si>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</si>
  <si>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</si>
  <si>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</si>
  <si>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</si>
  <si>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</si>
  <si>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</si>
  <si>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</si>
  <si>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</si>
  <si>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</si>
  <si>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</si>
  <si>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</si>
  <si>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</si>
  <si>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</si>
  <si>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</si>
  <si>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</si>
  <si>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</si>
  <si>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</si>
  <si>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</si>
  <si>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</si>
  <si>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</si>
  <si>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</si>
  <si>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</si>
  <si>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</si>
  <si>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</si>
  <si>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</si>
  <si>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</si>
  <si>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</si>
  <si>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</si>
  <si>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</si>
  <si>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</si>
  <si>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</si>
  <si>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</si>
  <si>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</si>
  <si>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</si>
  <si>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</si>
  <si>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</si>
  <si>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</si>
  <si>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</si>
  <si>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</si>
  <si>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</si>
  <si>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</si>
  <si>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</si>
  <si>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</si>
  <si>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</si>
  <si>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</si>
  <si>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</si>
  <si>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</si>
  <si>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</si>
  <si>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</si>
  <si>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</si>
  <si>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</si>
  <si>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</si>
  <si>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</si>
  <si>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</si>
  <si>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</si>
  <si>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</si>
  <si>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</si>
  <si>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</si>
  <si>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</si>
  <si>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</si>
  <si>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</si>
  <si>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</si>
  <si>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</si>
  <si>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</si>
  <si>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</si>
  <si>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</si>
  <si>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</si>
  <si>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</si>
  <si>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</si>
  <si>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</si>
  <si>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</si>
  <si>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</si>
  <si>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</si>
  <si>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</si>
  <si>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</si>
  <si>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</si>
  <si>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</si>
  <si>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</si>
  <si>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</si>
  <si>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</si>
  <si>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</si>
  <si>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</si>
  <si>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</si>
  <si>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</si>
  <si>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</si>
  <si>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</si>
  <si>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</si>
  <si>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</si>
  <si>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</si>
  <si>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</si>
  <si>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</si>
  <si>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</si>
  <si>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</si>
  <si>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</si>
  <si>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</si>
  <si>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</si>
  <si>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</si>
  <si>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</si>
  <si>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</si>
  <si>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</si>
  <si>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</si>
  <si>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</si>
  <si>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</si>
  <si>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</si>
  <si>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</si>
  <si>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</si>
  <si>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</si>
  <si>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</si>
  <si>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</si>
  <si>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</si>
  <si>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</si>
  <si>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</si>
  <si>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</si>
  <si>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</si>
  <si>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</si>
  <si>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</si>
  <si>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</si>
  <si>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</si>
  <si>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</si>
  <si>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</si>
  <si>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</si>
  <si>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</si>
  <si>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</si>
  <si>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</si>
  <si>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</si>
  <si>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</si>
  <si>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</si>
  <si>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</si>
  <si>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</si>
  <si>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</si>
  <si>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</si>
  <si>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</si>
  <si>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</si>
  <si>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</si>
  <si>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</si>
  <si>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</si>
  <si>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</si>
  <si>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</si>
  <si>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</si>
  <si>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</si>
  <si>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</si>
  <si>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</si>
  <si>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</si>
  <si>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</si>
  <si>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</si>
  <si>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</si>
  <si>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</si>
  <si>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</si>
  <si>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</si>
  <si>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</si>
  <si>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</si>
  <si>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</si>
  <si>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</si>
  <si>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</si>
  <si>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</si>
  <si>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</si>
  <si>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</si>
  <si>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</si>
  <si>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</si>
  <si>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</si>
  <si>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</si>
  <si>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</si>
  <si>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</si>
  <si>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</si>
  <si>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</si>
  <si>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</si>
  <si>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</si>
  <si>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</si>
  <si>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</si>
  <si>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</si>
  <si>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</si>
  <si>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</si>
  <si>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</si>
  <si>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</si>
  <si>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</si>
  <si>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</si>
  <si>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</si>
  <si>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</si>
  <si>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</si>
  <si>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</si>
  <si>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</si>
  <si>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</si>
  <si>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</si>
  <si>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</si>
  <si>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</si>
  <si>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</si>
  <si>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</si>
  <si>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</si>
  <si>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</si>
  <si>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</si>
  <si>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</si>
  <si>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</si>
  <si>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</si>
  <si>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</si>
  <si>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</si>
  <si>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</si>
  <si>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</si>
  <si>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</si>
  <si>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</si>
  <si>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</si>
  <si>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</si>
  <si>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</si>
  <si>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</si>
  <si>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</si>
  <si>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</si>
  <si>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</si>
  <si>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</si>
  <si>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</si>
  <si>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</si>
  <si>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</si>
  <si>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</si>
  <si>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</si>
  <si>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</si>
  <si>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</si>
  <si>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</si>
  <si>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</si>
  <si>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</si>
  <si>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</si>
  <si>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</si>
  <si>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</si>
  <si>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</si>
  <si>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</si>
  <si>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</si>
  <si>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</si>
  <si>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</si>
  <si>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</si>
  <si>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</si>
  <si>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</si>
  <si>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</si>
  <si>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</si>
  <si>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</si>
  <si>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</si>
  <si>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</si>
  <si>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</si>
  <si>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</si>
  <si>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</si>
  <si>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</si>
  <si>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</si>
  <si>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</si>
  <si>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</si>
  <si>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</si>
  <si>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</si>
  <si>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</si>
  <si>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</si>
  <si>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</si>
  <si>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</si>
  <si>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</si>
  <si>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</si>
  <si>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</si>
  <si>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</si>
  <si>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</si>
  <si>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</si>
  <si>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</si>
  <si>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</si>
  <si>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</si>
  <si>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</si>
  <si>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</si>
  <si>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</si>
  <si>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</si>
  <si>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</si>
  <si>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</si>
  <si>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</si>
  <si>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</si>
  <si>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</si>
  <si>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</si>
  <si>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</si>
  <si>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</si>
  <si>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</si>
  <si>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</si>
  <si>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</si>
  <si>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</si>
  <si>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</si>
  <si>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</si>
  <si>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</si>
  <si>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</si>
  <si>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</si>
  <si>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</si>
  <si>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</si>
  <si>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</si>
  <si>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</si>
  <si>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</si>
  <si>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</si>
  <si>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</si>
  <si>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</si>
  <si>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</si>
  <si>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</si>
  <si>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</si>
  <si>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</si>
  <si>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</si>
  <si>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</si>
  <si>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</si>
  <si>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</si>
  <si>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</si>
  <si>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</si>
  <si>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</si>
  <si>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</si>
  <si>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</si>
  <si>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</si>
  <si>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</si>
  <si>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</si>
  <si>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</si>
  <si>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</si>
  <si>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</si>
  <si>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</si>
  <si>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</si>
  <si>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</si>
  <si>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</si>
  <si>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</si>
  <si>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</si>
  <si>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</si>
  <si>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</si>
  <si>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</si>
  <si>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</si>
  <si>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</si>
  <si>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</si>
  <si>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</si>
  <si>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</si>
  <si>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</si>
  <si>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</si>
  <si>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</si>
  <si>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</si>
  <si>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</si>
  <si>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</si>
  <si>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</si>
  <si>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</si>
  <si>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</si>
  <si>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</si>
  <si>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</si>
  <si>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</si>
  <si>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</si>
  <si>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</si>
  <si>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</si>
  <si>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</si>
  <si>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</si>
  <si>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</si>
  <si>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</si>
  <si>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</si>
  <si>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</si>
  <si>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</si>
  <si>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</si>
  <si>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</si>
  <si>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</si>
  <si>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</si>
  <si>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</si>
  <si>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</si>
  <si>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</si>
  <si>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</si>
  <si>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</si>
  <si>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</si>
  <si>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</si>
  <si>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</si>
  <si>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</si>
  <si>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</si>
  <si>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</si>
  <si>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</si>
  <si>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</si>
  <si>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</si>
  <si>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</si>
  <si>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</si>
  <si>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</si>
  <si>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</si>
  <si>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</si>
  <si>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</si>
  <si>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</si>
  <si>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</si>
  <si>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</si>
  <si>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</si>
  <si>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</si>
  <si>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</si>
  <si>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</si>
  <si>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</si>
  <si>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</si>
  <si>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</si>
  <si>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</si>
  <si>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</si>
  <si>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</si>
  <si>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</si>
  <si>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</si>
  <si>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</si>
  <si>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</si>
  <si>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</si>
  <si>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</si>
  <si>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</si>
  <si>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</si>
  <si>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</si>
  <si>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</si>
  <si>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</si>
  <si>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</si>
  <si>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</si>
  <si>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</si>
  <si>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</si>
  <si>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</si>
  <si>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</si>
  <si>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</si>
  <si>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</si>
  <si>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</si>
  <si>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</si>
  <si>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</si>
  <si>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</si>
  <si>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</si>
  <si>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</si>
  <si>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</si>
  <si>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</si>
  <si>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</si>
  <si>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</si>
  <si>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</si>
  <si>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</si>
  <si>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</si>
  <si>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</si>
  <si>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</si>
  <si>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</si>
  <si>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</si>
  <si>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</si>
  <si>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</si>
  <si>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</si>
  <si>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</si>
  <si>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</si>
  <si>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</si>
  <si>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</si>
  <si>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</si>
  <si>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</si>
  <si>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</si>
  <si>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</si>
  <si>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</si>
  <si>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</si>
  <si>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</si>
  <si>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</si>
  <si>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</si>
  <si>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</si>
  <si>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</si>
  <si>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</si>
  <si>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</si>
  <si>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</si>
  <si>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</si>
  <si>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</si>
  <si>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</si>
  <si>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</si>
  <si>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</si>
  <si>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</si>
  <si>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</si>
  <si>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</si>
  <si>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</si>
  <si>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</si>
  <si>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</si>
  <si>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</si>
  <si>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</si>
  <si>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</si>
  <si>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</si>
  <si>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</si>
  <si>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</si>
  <si>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</si>
  <si>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</si>
  <si>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</si>
  <si>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</si>
  <si>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</si>
  <si>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</si>
  <si>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</si>
  <si>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</si>
  <si>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</si>
  <si>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</si>
  <si>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</si>
  <si>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</si>
  <si>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</si>
  <si>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</si>
  <si>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</si>
  <si>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</si>
  <si>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</si>
  <si>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</si>
  <si>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</si>
  <si>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</si>
  <si>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</si>
  <si>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</si>
  <si>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</si>
  <si>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</si>
  <si>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</si>
  <si>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</si>
  <si>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</si>
  <si>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</si>
  <si>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</si>
  <si>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</si>
  <si>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</si>
  <si>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</si>
  <si>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</si>
  <si>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</si>
  <si>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</si>
  <si>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</si>
  <si>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</si>
  <si>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</si>
  <si>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</si>
  <si>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</si>
  <si>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</si>
  <si>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</si>
  <si>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</si>
  <si>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</si>
  <si>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</si>
  <si>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</si>
  <si>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</si>
  <si>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</si>
  <si>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</si>
  <si>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</si>
  <si>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</si>
  <si>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</si>
  <si>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</si>
  <si>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</si>
  <si>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</si>
  <si>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</si>
  <si>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</si>
  <si>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</si>
  <si>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</si>
  <si>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</si>
  <si>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</si>
  <si>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</si>
  <si>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</si>
  <si>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</si>
  <si>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</si>
  <si>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</si>
  <si>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</si>
  <si>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</si>
  <si>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</si>
  <si>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</si>
  <si>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</si>
  <si>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</si>
  <si>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</si>
  <si>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</si>
  <si>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</si>
  <si>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</si>
  <si>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</si>
  <si>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</si>
  <si>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</si>
  <si>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</si>
  <si>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</si>
  <si>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</si>
  <si>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</si>
  <si>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</si>
  <si>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</si>
  <si>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</si>
  <si>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</si>
  <si>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</si>
  <si>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</si>
  <si>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</si>
  <si>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</si>
  <si>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</si>
  <si>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</si>
  <si>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</si>
  <si>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</si>
  <si>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</si>
  <si>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</si>
  <si>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</si>
  <si>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</si>
  <si>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</si>
  <si>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</si>
  <si>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</si>
  <si>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</si>
  <si>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</si>
  <si>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</si>
  <si>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</si>
  <si>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</si>
  <si>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</si>
  <si>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</si>
  <si>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</si>
  <si>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</si>
  <si>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</si>
  <si>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</si>
  <si>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</si>
  <si>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</si>
  <si>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</si>
  <si>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</si>
  <si>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</si>
  <si>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</si>
  <si>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</si>
  <si>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</si>
  <si>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</si>
  <si>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</si>
  <si>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</si>
  <si>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</si>
  <si>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</si>
  <si>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</si>
  <si>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</si>
  <si>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</si>
  <si>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</si>
  <si>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</si>
  <si>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</si>
  <si>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</si>
  <si>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</si>
  <si>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</si>
  <si>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</si>
  <si>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</si>
  <si>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</si>
  <si>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</si>
  <si>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</si>
  <si>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</si>
  <si>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</si>
  <si>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</si>
  <si>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</si>
  <si>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</si>
  <si>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</si>
  <si>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</si>
  <si>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</si>
  <si>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</si>
  <si>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</si>
  <si>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</si>
  <si>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</si>
  <si>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</si>
  <si>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</si>
  <si>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</si>
  <si>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</si>
  <si>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</si>
  <si>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</si>
  <si>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</si>
  <si>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</si>
  <si>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</si>
  <si>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</si>
  <si>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</si>
  <si>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</si>
  <si>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</si>
  <si>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</si>
  <si>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</si>
  <si>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</si>
  <si>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</si>
  <si>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</si>
  <si>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</si>
  <si>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</si>
  <si>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</si>
  <si>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</si>
  <si>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</si>
  <si>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</si>
  <si>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</si>
  <si>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</si>
  <si>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</si>
  <si>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</si>
  <si>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</si>
  <si>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</si>
  <si>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</si>
  <si>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</si>
  <si>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</si>
  <si>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</si>
  <si>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</si>
  <si>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</si>
  <si>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</si>
  <si>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</si>
  <si>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</si>
  <si>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</si>
  <si>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</si>
  <si>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</si>
  <si>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</si>
  <si>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</si>
  <si>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</si>
  <si>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</si>
  <si>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</si>
  <si>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</si>
  <si>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</si>
  <si>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</si>
  <si>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</si>
  <si>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</si>
  <si>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</si>
  <si>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</si>
  <si>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</si>
  <si>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</si>
  <si>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</si>
  <si>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</si>
  <si>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</si>
  <si>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</si>
  <si>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</si>
  <si>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</si>
  <si>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</si>
  <si>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</si>
  <si>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</si>
  <si>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</si>
  <si>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</si>
  <si>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</si>
  <si>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</si>
  <si>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</si>
  <si>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</si>
  <si>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</si>
  <si>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</si>
  <si>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</si>
  <si>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</si>
  <si>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</si>
  <si>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</si>
  <si>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</si>
  <si>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</si>
  <si>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</si>
  <si>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</si>
  <si>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</si>
  <si>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</si>
  <si>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</si>
  <si>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</si>
  <si>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</si>
  <si>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</si>
  <si>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</si>
  <si>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</si>
  <si>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</si>
  <si>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</si>
  <si>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</si>
  <si>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</si>
  <si>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</si>
  <si>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</si>
  <si>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</si>
  <si>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</si>
  <si>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</si>
  <si>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</si>
  <si>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</si>
  <si>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</si>
  <si>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</si>
  <si>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</si>
  <si>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</si>
  <si>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</si>
  <si>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</si>
  <si>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</si>
  <si>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</si>
  <si>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</si>
  <si>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</si>
  <si>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</si>
  <si>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</si>
  <si>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</si>
  <si>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</si>
  <si>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</si>
  <si>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</si>
  <si>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</si>
  <si>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</si>
  <si>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</si>
  <si>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</si>
  <si>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</si>
  <si>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</si>
  <si>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</si>
  <si>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</si>
  <si>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</si>
  <si>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</si>
  <si>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</si>
  <si>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</si>
  <si>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</si>
  <si>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</si>
  <si>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</si>
  <si>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</si>
  <si>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</si>
  <si>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</si>
  <si>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</si>
  <si>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</si>
  <si>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</si>
  <si>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</si>
  <si>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</si>
  <si>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</si>
  <si>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</si>
  <si>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</si>
  <si>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</si>
  <si>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</si>
  <si>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</si>
  <si>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</si>
  <si>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</si>
  <si>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</si>
  <si>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</si>
  <si>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</si>
  <si>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</si>
  <si>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</si>
  <si>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</si>
  <si>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</si>
  <si>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</si>
  <si>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</si>
  <si>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</si>
  <si>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</si>
  <si>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</si>
  <si>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</si>
  <si>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</si>
  <si>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</si>
  <si>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</si>
  <si>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</si>
  <si>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</si>
  <si>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</si>
  <si>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</si>
  <si>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</si>
  <si>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</si>
  <si>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</si>
  <si>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</si>
  <si>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</si>
  <si>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</si>
  <si>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</si>
  <si>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</si>
  <si>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</si>
  <si>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</si>
  <si>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</si>
  <si>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</si>
  <si>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</si>
  <si>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</si>
  <si>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</si>
  <si>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</si>
  <si>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</si>
  <si>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</si>
  <si>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</si>
  <si>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</si>
  <si>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</si>
  <si>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</si>
  <si>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</si>
  <si>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</si>
  <si>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</si>
  <si>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</si>
  <si>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</si>
  <si>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</si>
  <si>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</si>
  <si>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</si>
  <si>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</si>
  <si>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</si>
  <si>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</si>
  <si>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</si>
  <si>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</si>
  <si>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</si>
  <si>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</si>
  <si>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</si>
  <si>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</si>
  <si>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</si>
  <si>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</si>
  <si>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</si>
  <si>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</si>
  <si>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</si>
  <si>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</si>
  <si>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</si>
  <si>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</si>
  <si>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</si>
  <si>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</si>
  <si>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</si>
  <si>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</si>
  <si>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</si>
  <si>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</si>
  <si>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</si>
  <si>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</si>
  <si>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</si>
  <si>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</si>
  <si>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</si>
  <si>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</si>
  <si>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</si>
  <si>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</si>
  <si>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</si>
  <si>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</si>
  <si>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</si>
  <si>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</si>
  <si>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</si>
  <si>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</si>
  <si>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</si>
  <si>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</si>
  <si>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</si>
  <si>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</si>
  <si>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</si>
  <si>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</si>
  <si>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</si>
  <si>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</si>
  <si>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</si>
  <si>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</si>
  <si>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</si>
  <si>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</si>
  <si>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</si>
  <si>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</si>
  <si>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</si>
  <si>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</si>
  <si>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</si>
  <si>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</si>
  <si>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</si>
  <si>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</si>
  <si>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</si>
  <si>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</si>
  <si>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</si>
  <si>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</si>
  <si>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</si>
  <si>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</si>
  <si>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</si>
  <si>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</si>
  <si>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</si>
  <si>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</si>
  <si>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</si>
  <si>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</si>
  <si>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</si>
  <si>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</si>
  <si>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</si>
  <si>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</si>
  <si>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</si>
  <si>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</si>
  <si>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</si>
  <si>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</si>
  <si>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</si>
  <si>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</si>
  <si>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</si>
  <si>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</si>
  <si>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</si>
  <si>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</si>
  <si>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</si>
  <si>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</si>
  <si>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</si>
  <si>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</si>
  <si>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</si>
  <si>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</si>
  <si>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</si>
  <si>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</si>
  <si>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</si>
  <si>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</si>
  <si>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</si>
  <si>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</si>
  <si>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</si>
  <si>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</si>
  <si>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</si>
  <si>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</si>
  <si>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</si>
  <si>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</si>
  <si>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</si>
  <si>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</si>
  <si>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</si>
  <si>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</si>
  <si>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</si>
  <si>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</si>
  <si>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</si>
  <si>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</si>
  <si>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</si>
  <si>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</si>
  <si>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</si>
  <si>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</si>
  <si>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</si>
  <si>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</si>
  <si>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</si>
  <si>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</si>
  <si>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</si>
  <si>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</si>
  <si>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</si>
  <si>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</si>
  <si>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</si>
  <si>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</si>
  <si>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</si>
  <si>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</si>
  <si>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</si>
  <si>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</si>
  <si>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</si>
  <si>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</si>
  <si>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</si>
  <si>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</si>
  <si>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</si>
  <si>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</si>
  <si>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</si>
  <si>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</si>
  <si>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</si>
  <si>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</si>
  <si>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</si>
  <si>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</si>
  <si>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</si>
  <si>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</si>
  <si>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</si>
  <si>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</si>
  <si>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</si>
  <si>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</si>
  <si>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</si>
  <si>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</si>
  <si>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</si>
  <si>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</si>
  <si>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</si>
  <si>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</si>
  <si>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</si>
  <si>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</si>
  <si>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</si>
  <si>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</si>
  <si>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</si>
  <si>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</si>
  <si>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</si>
  <si>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</si>
  <si>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</si>
  <si>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</si>
  <si>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</si>
  <si>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</si>
  <si>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</si>
  <si>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</si>
  <si>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</si>
  <si>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</si>
  <si>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</si>
  <si>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</si>
  <si>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</si>
  <si>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</si>
  <si>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</si>
  <si>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</si>
  <si>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</si>
  <si>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</si>
  <si>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</si>
  <si>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</si>
  <si>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</si>
  <si>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</si>
  <si>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</si>
  <si>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</si>
  <si>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</si>
  <si>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</si>
  <si>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</si>
  <si>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</si>
  <si>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</si>
  <si>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</si>
  <si>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</si>
  <si>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</si>
  <si>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</si>
  <si>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</si>
  <si>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</si>
  <si>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</si>
  <si>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</si>
  <si>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</si>
  <si>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</si>
  <si>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</si>
  <si>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</si>
  <si>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</si>
  <si>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</si>
  <si>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</si>
  <si>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</si>
  <si>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</si>
  <si>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</si>
  <si>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</si>
  <si>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</si>
  <si>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</si>
  <si>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</si>
  <si>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</si>
  <si>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</si>
  <si>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</si>
  <si>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</si>
  <si>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</si>
  <si>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</si>
  <si>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</si>
  <si>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</si>
  <si>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</si>
  <si>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</si>
  <si>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</si>
  <si>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</si>
  <si>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</si>
  <si>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</si>
  <si>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</si>
  <si>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</si>
  <si>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</si>
  <si>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</si>
  <si>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</si>
  <si>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</si>
  <si>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</si>
  <si>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</si>
  <si>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</si>
  <si>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</si>
  <si>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</si>
  <si>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</si>
  <si>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</si>
  <si>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</si>
  <si>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</si>
  <si>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</si>
  <si>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</si>
  <si>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</si>
  <si>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</si>
  <si>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</si>
  <si>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</si>
  <si>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</si>
  <si>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</si>
  <si>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</si>
  <si>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</si>
  <si>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</si>
  <si>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</si>
  <si>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</si>
  <si>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</si>
  <si>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</si>
  <si>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</si>
  <si>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</si>
  <si>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</si>
  <si>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</si>
  <si>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</si>
  <si>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</si>
  <si>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</si>
  <si>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</si>
  <si>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</si>
  <si>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</si>
  <si>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</si>
  <si>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</si>
  <si>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</si>
  <si>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</si>
  <si>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</si>
  <si>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</si>
  <si>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</si>
  <si>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</si>
  <si>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</si>
  <si>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</si>
  <si>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</si>
  <si>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</si>
  <si>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</si>
  <si>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</si>
  <si>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</si>
  <si>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</si>
  <si>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</si>
  <si>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</si>
  <si>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</si>
  <si>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</si>
  <si>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</si>
  <si>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</si>
  <si>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</si>
  <si>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</si>
  <si>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</si>
  <si>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</si>
  <si>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</si>
  <si>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</si>
  <si>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</si>
  <si>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</si>
  <si>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</si>
  <si>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</si>
  <si>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</si>
  <si>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</si>
  <si>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</si>
  <si>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</si>
  <si>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</si>
  <si>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</si>
  <si>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</si>
  <si>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</si>
  <si>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</si>
  <si>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</si>
  <si>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</si>
  <si>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</si>
  <si>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</si>
  <si>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</si>
  <si>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</si>
  <si>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</si>
  <si>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</si>
  <si>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</si>
  <si>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</si>
  <si>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</si>
  <si>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</si>
  <si>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</si>
  <si>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</si>
  <si>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</si>
  <si>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</si>
  <si>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</si>
  <si>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</si>
  <si>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</si>
  <si>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</si>
  <si>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</si>
  <si>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</si>
  <si>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</si>
  <si>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</si>
  <si>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</si>
  <si>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</si>
  <si>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</si>
  <si>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</si>
  <si>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</si>
  <si>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</si>
  <si>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</si>
  <si>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</si>
  <si>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</si>
  <si>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</si>
  <si>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</si>
  <si>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</si>
  <si>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</si>
  <si>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</si>
  <si>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</si>
  <si>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</si>
  <si>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</si>
  <si>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</si>
  <si>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</si>
  <si>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</si>
  <si>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</si>
  <si>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</si>
  <si>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</si>
  <si>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</si>
  <si>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</si>
  <si>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</si>
  <si>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</si>
  <si>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</si>
  <si>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</si>
  <si>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</si>
  <si>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</si>
  <si>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</si>
  <si>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</si>
  <si>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</si>
  <si>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</si>
  <si>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</si>
  <si>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</si>
  <si>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</si>
  <si>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</si>
  <si>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</si>
  <si>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</si>
  <si>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</si>
  <si>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</si>
  <si>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</si>
  <si>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</si>
  <si>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</si>
  <si>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</si>
  <si>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</si>
  <si>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</si>
  <si>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</si>
  <si>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</si>
  <si>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</si>
  <si>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</si>
  <si>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</si>
  <si>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</si>
  <si>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</si>
  <si>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</si>
  <si>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</si>
  <si>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</si>
  <si>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</si>
  <si>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</si>
  <si>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</si>
  <si>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</si>
  <si>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</si>
  <si>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</si>
  <si>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</si>
  <si>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</si>
  <si>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</si>
  <si>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</si>
  <si>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</si>
  <si>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</si>
  <si>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</si>
  <si>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</si>
  <si>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</si>
  <si>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</si>
  <si>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</si>
  <si>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</si>
  <si>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</si>
  <si>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</si>
  <si>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</si>
  <si>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</si>
  <si>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</si>
  <si>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</si>
  <si>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</si>
  <si>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</si>
  <si>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</si>
  <si>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</si>
  <si>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</si>
  <si>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</si>
  <si>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</si>
  <si>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</si>
  <si>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</si>
  <si>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</si>
  <si>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</si>
  <si>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</si>
  <si>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</si>
  <si>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</si>
  <si>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</si>
  <si>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</si>
  <si>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</si>
  <si>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</si>
  <si>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</si>
  <si>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</si>
  <si>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</si>
  <si>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</si>
  <si>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</si>
  <si>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</si>
  <si>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</si>
  <si>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</si>
  <si>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</si>
  <si>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</si>
  <si>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</si>
  <si>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</si>
  <si>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</si>
  <si>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</si>
  <si>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</si>
  <si>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</si>
  <si>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</si>
  <si>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</si>
  <si>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</si>
  <si>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</si>
  <si>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</si>
  <si>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</si>
  <si>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</si>
  <si>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</si>
  <si>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</si>
  <si>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</si>
  <si>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</si>
  <si>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</si>
  <si>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</si>
  <si>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</si>
  <si>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</si>
  <si>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</si>
  <si>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</si>
  <si>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</si>
  <si>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</si>
  <si>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</si>
  <si>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</si>
  <si>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</si>
  <si>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</si>
  <si>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</si>
  <si>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</si>
  <si>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</si>
  <si>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</si>
  <si>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</si>
  <si>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</si>
  <si>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</si>
  <si>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</si>
  <si>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</si>
  <si>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</si>
  <si>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</si>
  <si>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</si>
  <si>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</si>
  <si>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</si>
  <si>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</si>
  <si>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</si>
  <si>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</si>
  <si>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</si>
  <si>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</si>
  <si>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</si>
  <si>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</si>
  <si>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</si>
  <si>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</si>
  <si>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</si>
  <si>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</si>
  <si>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</si>
  <si>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</si>
  <si>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</si>
  <si>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</si>
  <si>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</si>
  <si>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</si>
  <si>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</si>
  <si>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</si>
  <si>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</si>
  <si>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</si>
  <si>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</si>
  <si>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</si>
  <si>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</si>
  <si>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</si>
  <si>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</si>
  <si>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</si>
  <si>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</si>
  <si>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</si>
  <si>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</si>
  <si>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</si>
  <si>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</si>
  <si>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</si>
  <si>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</si>
  <si>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</si>
  <si>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</si>
  <si>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</si>
  <si>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</si>
  <si>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</si>
  <si>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</si>
  <si>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</si>
  <si>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</si>
  <si>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</si>
  <si>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</si>
  <si>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</si>
  <si>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</si>
  <si>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</si>
  <si>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</si>
  <si>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</si>
  <si>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</si>
  <si>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</si>
  <si>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</si>
  <si>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</si>
  <si>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</si>
  <si>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</si>
  <si>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</si>
  <si>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</si>
  <si>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</si>
  <si>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</si>
  <si>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</si>
  <si>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</si>
  <si>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</si>
  <si>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</si>
  <si>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</si>
  <si>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</si>
  <si>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</si>
  <si>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</si>
  <si>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</si>
  <si>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</si>
  <si>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</si>
  <si>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</si>
  <si>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</si>
  <si>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</si>
  <si>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</si>
  <si>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</si>
  <si>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</si>
  <si>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</si>
  <si>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</si>
  <si>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</si>
  <si>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</si>
  <si>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</si>
  <si>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</si>
  <si>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</si>
  <si>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</si>
  <si>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</si>
  <si>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</si>
  <si>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</si>
  <si>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</si>
  <si>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</si>
  <si>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</si>
  <si>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</si>
  <si>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</si>
  <si>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</si>
  <si>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</si>
  <si>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</si>
  <si>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</si>
  <si>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</si>
  <si>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</si>
  <si>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</si>
  <si>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</si>
  <si>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</si>
  <si>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</si>
  <si>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</si>
  <si>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</si>
  <si>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</si>
  <si>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</si>
  <si>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</si>
  <si>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</si>
  <si>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</si>
  <si>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</si>
  <si>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</si>
  <si>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</si>
  <si>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</si>
  <si>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</si>
  <si>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</si>
  <si>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</si>
  <si>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</si>
  <si>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</si>
  <si>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</si>
  <si>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</si>
  <si>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</si>
  <si>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</si>
  <si>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</si>
  <si>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</si>
  <si>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</si>
  <si>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</si>
  <si>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</si>
  <si>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</si>
  <si>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</si>
  <si>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</si>
  <si>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</si>
  <si>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</si>
  <si>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</si>
  <si>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</si>
  <si>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</si>
  <si>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</si>
  <si>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</si>
  <si>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</si>
  <si>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</si>
  <si>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</si>
  <si>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</si>
  <si>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</si>
  <si>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</si>
  <si>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</si>
  <si>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</si>
  <si>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</si>
  <si>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</si>
  <si>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</si>
  <si>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</si>
  <si>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</si>
  <si>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</si>
  <si>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</si>
  <si>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</si>
  <si>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</si>
  <si>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</si>
  <si>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</si>
  <si>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</si>
  <si>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</si>
  <si>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</si>
  <si>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</si>
  <si>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</si>
  <si>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</si>
  <si>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</si>
  <si>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</si>
  <si>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</si>
  <si>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</si>
  <si>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</si>
  <si>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</si>
  <si>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</si>
  <si>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</si>
  <si>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</si>
  <si>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</si>
  <si>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</si>
  <si>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</si>
  <si>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</si>
  <si>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</si>
  <si>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</si>
  <si>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</si>
  <si>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</si>
  <si>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</si>
  <si>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</si>
  <si>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</si>
  <si>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</si>
  <si>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</si>
  <si>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</si>
  <si>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</si>
  <si>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</si>
  <si>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</si>
  <si>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</si>
  <si>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</si>
  <si>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</si>
  <si>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</si>
  <si>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</si>
  <si>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</si>
  <si>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</si>
  <si>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</si>
  <si>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</si>
  <si>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</si>
  <si>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</si>
  <si>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</si>
  <si>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</si>
  <si>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</si>
  <si>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</si>
  <si>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</si>
  <si>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</si>
  <si>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</si>
  <si>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</si>
  <si>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</si>
  <si>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</si>
  <si>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</si>
  <si>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</si>
  <si>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</si>
  <si>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</si>
  <si>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</si>
  <si>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</si>
  <si>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</si>
  <si>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</si>
  <si>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</si>
  <si>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</si>
  <si>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</si>
  <si>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</si>
  <si>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</si>
  <si>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</si>
  <si>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</si>
  <si>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</si>
  <si>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</si>
  <si>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</si>
  <si>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</si>
  <si>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</si>
  <si>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</si>
  <si>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</si>
  <si>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</si>
  <si>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</si>
  <si>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</si>
  <si>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</si>
  <si>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</si>
  <si>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</si>
  <si>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</si>
  <si>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</si>
  <si>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</si>
  <si>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</si>
  <si>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</si>
  <si>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</si>
  <si>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</si>
  <si>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</si>
  <si>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</si>
  <si>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</si>
  <si>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</si>
  <si>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</si>
  <si>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</si>
  <si>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</si>
  <si>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</si>
  <si>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</si>
  <si>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</si>
  <si>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</si>
  <si>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</si>
  <si>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</si>
  <si>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</si>
  <si>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</si>
  <si>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</si>
  <si>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</si>
  <si>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</si>
  <si>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</si>
  <si>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</si>
  <si>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</si>
  <si>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</si>
  <si>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</si>
  <si>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</si>
  <si>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</si>
  <si>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</si>
  <si>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</si>
  <si>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</si>
  <si>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</si>
  <si>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</si>
  <si>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</si>
  <si>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</si>
  <si>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</si>
  <si>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</si>
  <si>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</si>
  <si>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</si>
  <si>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</si>
  <si>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</si>
  <si>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</si>
  <si>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</si>
  <si>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</si>
  <si>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</si>
  <si>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</si>
  <si>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</si>
  <si>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</si>
  <si>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</si>
  <si>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</si>
  <si>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</si>
  <si>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</si>
  <si>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</si>
  <si>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</si>
  <si>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</si>
  <si>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</si>
  <si>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</si>
  <si>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</si>
  <si>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</si>
  <si>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</si>
  <si>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</si>
  <si>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</si>
  <si>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</si>
  <si>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</si>
  <si>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</si>
  <si>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</si>
  <si>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</si>
  <si>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</si>
  <si>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</si>
  <si>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</si>
  <si>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</si>
  <si>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</si>
  <si>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</si>
  <si>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</si>
  <si>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</si>
  <si>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</si>
  <si>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</si>
  <si>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</si>
  <si>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</si>
  <si>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</si>
  <si>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</si>
  <si>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</si>
  <si>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</si>
  <si>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</si>
  <si>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</si>
  <si>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</si>
  <si>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</si>
  <si>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</si>
  <si>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</si>
  <si>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</si>
  <si>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</si>
  <si>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</si>
  <si>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</si>
  <si>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</si>
  <si>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</si>
  <si>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</si>
  <si>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</si>
  <si>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</si>
  <si>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</si>
  <si>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</si>
  <si>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</si>
  <si>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</si>
  <si>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</si>
  <si>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</si>
  <si>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</si>
  <si>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</si>
  <si>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</si>
  <si>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</si>
  <si>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</si>
  <si>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</si>
  <si>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</si>
  <si>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</si>
  <si>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</si>
  <si>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</si>
  <si>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</si>
  <si>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</si>
  <si>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</si>
  <si>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</si>
  <si>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</si>
  <si>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</si>
  <si>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</si>
  <si>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</si>
  <si>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</si>
  <si>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</si>
  <si>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</si>
  <si>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</si>
  <si>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</si>
  <si>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</si>
  <si>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</si>
  <si>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</si>
  <si>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</si>
  <si>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</si>
  <si>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</si>
  <si>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</si>
  <si>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</si>
  <si>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</si>
  <si>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</si>
  <si>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</si>
  <si>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</si>
  <si>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</si>
  <si>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</si>
  <si>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</si>
  <si>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</si>
  <si>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</si>
  <si>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</si>
  <si>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</si>
  <si>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</si>
  <si>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</si>
  <si>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</si>
  <si>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</si>
  <si>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</si>
  <si>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</si>
  <si>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</si>
  <si>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</si>
  <si>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</si>
  <si>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</si>
  <si>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</si>
  <si>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</si>
  <si>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</si>
  <si>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</si>
  <si>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</si>
  <si>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</si>
  <si>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</si>
  <si>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</si>
  <si>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</si>
  <si>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</si>
  <si>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</si>
  <si>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</si>
  <si>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</si>
  <si>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</si>
  <si>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</si>
  <si>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</si>
  <si>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</si>
  <si>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</si>
  <si>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</si>
  <si>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</si>
  <si>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</si>
  <si>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</si>
  <si>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</si>
  <si>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</si>
  <si>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</si>
  <si>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</si>
  <si>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</si>
  <si>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</si>
  <si>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</si>
  <si>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</si>
  <si>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</si>
  <si>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</si>
  <si>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</si>
  <si>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</si>
  <si>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</si>
  <si>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</si>
  <si>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</si>
  <si>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</si>
  <si>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</si>
  <si>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</si>
  <si>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</si>
  <si>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</si>
  <si>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</si>
  <si>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</si>
  <si>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</si>
  <si>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</si>
  <si>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</si>
  <si>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</si>
  <si>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</si>
  <si>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</si>
  <si>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</si>
  <si>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</si>
  <si>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</si>
  <si>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</si>
  <si>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</si>
  <si>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</si>
  <si>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</si>
  <si>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</si>
  <si>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</si>
  <si>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</si>
  <si>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</si>
  <si>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</si>
  <si>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</si>
  <si>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</si>
  <si>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</si>
  <si>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</si>
  <si>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</si>
  <si>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</si>
  <si>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</si>
  <si>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</si>
  <si>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</si>
  <si>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</si>
  <si>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</si>
  <si>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</si>
  <si>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</si>
  <si>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</si>
  <si>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</si>
  <si>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</si>
  <si>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</si>
  <si>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</si>
  <si>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</si>
  <si>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</si>
  <si>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</si>
  <si>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</si>
  <si>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</si>
  <si>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</si>
  <si>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</si>
  <si>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</si>
  <si>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</si>
  <si>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</si>
  <si>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</si>
  <si>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</si>
  <si>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</si>
  <si>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</si>
  <si>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</si>
  <si>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</si>
  <si>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</si>
  <si>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</si>
  <si>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</si>
  <si>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</si>
  <si>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</si>
  <si>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</si>
  <si>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</si>
  <si>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</si>
  <si>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</si>
  <si>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</si>
  <si>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</si>
  <si>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</si>
  <si>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</si>
  <si>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</si>
  <si>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</si>
  <si>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</si>
  <si>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</si>
  <si>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</si>
  <si>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</si>
  <si>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</si>
  <si>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</si>
  <si>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</si>
  <si>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</si>
  <si>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</si>
  <si>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</si>
  <si>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</si>
  <si>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</si>
  <si>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</si>
  <si>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</si>
  <si>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</si>
  <si>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</si>
  <si>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</si>
  <si>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</si>
  <si>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</si>
  <si>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</si>
  <si>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</si>
  <si>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</si>
  <si>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</si>
  <si>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</si>
  <si>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</si>
  <si>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</si>
  <si>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</si>
  <si>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</si>
  <si>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</si>
  <si>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</si>
  <si>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</si>
  <si>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</si>
  <si>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</si>
  <si>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</si>
  <si>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</si>
  <si>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</si>
  <si>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</si>
  <si>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</si>
  <si>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</si>
  <si>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</si>
  <si>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</si>
  <si>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</si>
  <si>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</si>
  <si>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</si>
  <si>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</si>
  <si>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</si>
  <si>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</si>
  <si>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</si>
  <si>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</si>
  <si>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</si>
  <si>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</si>
  <si>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</si>
  <si>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</si>
  <si>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</si>
  <si>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</si>
  <si>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</si>
  <si>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</si>
  <si>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</si>
  <si>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</si>
  <si>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</si>
  <si>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</si>
  <si>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</si>
  <si>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</si>
  <si>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</si>
  <si>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</si>
  <si>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</si>
  <si>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</si>
  <si>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</si>
  <si>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</si>
  <si>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</si>
  <si>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</si>
  <si>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</si>
  <si>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</si>
  <si>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</si>
  <si>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</si>
  <si>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</si>
  <si>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</si>
  <si>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</si>
  <si>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</si>
  <si>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</si>
  <si>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</si>
  <si>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</si>
  <si>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</si>
  <si>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</si>
  <si>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</si>
  <si>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</si>
  <si>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</si>
  <si>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</si>
  <si>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</si>
  <si>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</si>
  <si>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</si>
  <si>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</si>
  <si>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</si>
  <si>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</si>
  <si>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</si>
  <si>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</si>
  <si>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</si>
  <si>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</si>
  <si>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</si>
  <si>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</si>
  <si>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</si>
  <si>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</si>
  <si>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</si>
  <si>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</si>
  <si>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</si>
  <si>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</si>
  <si>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</si>
  <si>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</si>
  <si>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</si>
  <si>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</si>
  <si>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</si>
  <si>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</si>
  <si>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</si>
  <si>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</si>
  <si>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</si>
  <si>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</si>
  <si>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</si>
  <si>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</si>
  <si>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</si>
  <si>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</si>
  <si>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</si>
  <si>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</si>
  <si>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</si>
  <si>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</si>
  <si>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</si>
  <si>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</si>
  <si>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</si>
  <si>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</si>
  <si>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</si>
  <si>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</si>
  <si>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</si>
  <si>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</si>
  <si>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</si>
  <si>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</si>
  <si>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</si>
  <si>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</si>
  <si>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</si>
  <si>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</si>
  <si>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</si>
  <si>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</si>
  <si>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</si>
  <si>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</si>
  <si>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</si>
  <si>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</si>
  <si>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</si>
  <si>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</si>
  <si>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</si>
  <si>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</si>
  <si>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</si>
  <si>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</si>
  <si>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</si>
  <si>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</si>
  <si>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</si>
  <si>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</si>
  <si>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</si>
  <si>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</si>
  <si>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</si>
  <si>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</si>
  <si>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</si>
  <si>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</si>
  <si>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</si>
  <si>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</si>
  <si>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</si>
  <si>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</si>
  <si>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</si>
  <si>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</si>
  <si>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</si>
  <si>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</si>
  <si>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</si>
  <si>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</si>
  <si>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</si>
  <si>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</si>
  <si>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</si>
  <si>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</si>
  <si>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</si>
  <si>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</si>
  <si>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</si>
  <si>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</si>
  <si>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</si>
  <si>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</si>
  <si>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</si>
  <si>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</si>
  <si>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</si>
  <si>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</si>
  <si>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</si>
  <si>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</si>
  <si>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</si>
  <si>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</si>
  <si>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</si>
  <si>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</si>
  <si>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</si>
  <si>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</si>
  <si>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</si>
  <si>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</si>
  <si>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</si>
  <si>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</si>
  <si>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</si>
  <si>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</si>
  <si>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</si>
  <si>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</si>
  <si>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</si>
  <si>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</si>
  <si>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</si>
  <si>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</si>
  <si>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</si>
  <si>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</si>
  <si>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</si>
  <si>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</si>
  <si>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</si>
  <si>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</si>
  <si>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</si>
  <si>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</si>
  <si>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</si>
  <si>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</si>
  <si>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</si>
  <si>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</si>
  <si>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</si>
  <si>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</si>
  <si>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</si>
  <si>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</si>
  <si>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</si>
  <si>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</si>
  <si>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</si>
  <si>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</si>
  <si>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</si>
  <si>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</si>
  <si>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</si>
  <si>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</si>
  <si>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</si>
  <si>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</si>
  <si>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</si>
  <si>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</si>
  <si>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</si>
  <si>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</si>
  <si>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</si>
  <si>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</si>
  <si>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</si>
  <si>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</si>
  <si>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</si>
  <si>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</si>
  <si>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</si>
  <si>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</si>
  <si>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</si>
  <si>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</si>
  <si>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</si>
  <si>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</si>
  <si>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</si>
  <si>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</si>
  <si>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</si>
  <si>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</si>
  <si>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</si>
  <si>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</si>
  <si>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</si>
  <si>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</si>
  <si>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</si>
  <si>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</si>
  <si>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</si>
  <si>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</si>
  <si>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</si>
  <si>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</si>
  <si>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</si>
  <si>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</si>
  <si>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</si>
  <si>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</si>
  <si>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</si>
  <si>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</si>
  <si>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</si>
  <si>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</si>
  <si>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</si>
  <si>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</si>
  <si>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</si>
  <si>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</si>
  <si>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</si>
  <si>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</si>
  <si>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</si>
  <si>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</si>
  <si>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</si>
  <si>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</si>
  <si>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</si>
  <si>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</si>
  <si>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</si>
  <si>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</si>
  <si>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</si>
  <si>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</si>
  <si>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</si>
  <si>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</si>
  <si>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</si>
  <si>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</si>
  <si>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</si>
  <si>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</si>
  <si>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</si>
  <si>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</si>
  <si>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</si>
  <si>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</si>
  <si>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</si>
  <si>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</si>
  <si>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</si>
  <si>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</si>
  <si>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</si>
  <si>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</si>
  <si>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</si>
  <si>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</si>
  <si>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</si>
  <si>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</si>
  <si>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</si>
  <si>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</si>
  <si>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</si>
  <si>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</si>
  <si>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</si>
  <si>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</si>
  <si>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</si>
  <si>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</si>
  <si>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</si>
  <si>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</si>
  <si>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</si>
  <si>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</si>
  <si>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</si>
  <si>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</si>
  <si>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</si>
  <si>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</si>
  <si>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</si>
  <si>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</si>
  <si>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</si>
  <si>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</si>
  <si>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</si>
  <si>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</si>
  <si>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</si>
  <si>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</si>
  <si>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</si>
  <si>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</si>
  <si>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</si>
  <si>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</si>
  <si>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</si>
  <si>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</si>
  <si>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</si>
  <si>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</si>
  <si>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</si>
  <si>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</si>
  <si>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</si>
  <si>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</si>
  <si>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</si>
  <si>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</si>
  <si>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</si>
  <si>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</si>
  <si>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</si>
  <si>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</si>
  <si>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</si>
  <si>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</si>
  <si>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</si>
  <si>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</si>
  <si>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</si>
  <si>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</si>
  <si>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</si>
  <si>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</si>
  <si>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</si>
  <si>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</si>
  <si>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</si>
  <si>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</si>
  <si>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</si>
  <si>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</si>
  <si>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</si>
  <si>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</si>
  <si>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</si>
  <si>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</si>
  <si>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</si>
  <si>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</si>
  <si>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</si>
  <si>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</si>
  <si>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</si>
  <si>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</si>
  <si>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</si>
  <si>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</si>
  <si>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</si>
  <si>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</si>
  <si>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</si>
  <si>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</si>
  <si>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</si>
  <si>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</si>
  <si>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</si>
  <si>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</si>
  <si>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</si>
  <si>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</si>
  <si>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</si>
  <si>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</si>
  <si>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</si>
  <si>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</si>
  <si>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</si>
  <si>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</si>
  <si>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</si>
  <si>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</si>
  <si>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</si>
  <si>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</si>
  <si>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</si>
  <si>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</si>
  <si>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</si>
  <si>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</si>
  <si>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</si>
  <si>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</si>
  <si>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</si>
  <si>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</si>
  <si>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</si>
  <si>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</si>
  <si>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</si>
  <si>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</si>
  <si>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</si>
  <si>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</si>
  <si>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</si>
  <si>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</si>
  <si>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</si>
  <si>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</si>
  <si>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</si>
  <si>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</si>
  <si>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</si>
  <si>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</si>
  <si>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</si>
  <si>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</si>
  <si>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</si>
  <si>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</si>
  <si>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</si>
  <si>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</si>
  <si>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</si>
  <si>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</si>
  <si>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</si>
  <si>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</si>
  <si>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</si>
  <si>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</si>
  <si>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</si>
  <si>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</si>
  <si>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</si>
  <si>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</si>
  <si>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</si>
  <si>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</si>
  <si>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</si>
  <si>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</si>
  <si>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</si>
  <si>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</si>
  <si>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</si>
  <si>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</si>
  <si>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</si>
  <si>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</si>
  <si>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</si>
  <si>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</si>
  <si>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</si>
  <si>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</si>
  <si>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</si>
  <si>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</si>
  <si>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</si>
  <si>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</si>
  <si>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</si>
  <si>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</si>
  <si>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</si>
  <si>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</si>
  <si>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</si>
  <si>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</si>
  <si>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</si>
  <si>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</si>
  <si>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</si>
  <si>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</si>
  <si>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</si>
  <si>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</si>
  <si>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</si>
  <si>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</si>
  <si>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</si>
  <si>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</si>
  <si>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</si>
  <si>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</si>
  <si>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</si>
  <si>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</si>
  <si>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</si>
  <si>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</si>
  <si>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</si>
  <si>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</si>
  <si>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</si>
  <si>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</si>
  <si>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</si>
  <si>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</si>
  <si>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</si>
  <si>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</si>
  <si>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</si>
  <si>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</si>
  <si>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</si>
  <si>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</si>
  <si>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</si>
  <si>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</si>
  <si>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</si>
  <si>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</si>
  <si>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</si>
  <si>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</si>
  <si>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</si>
  <si>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</si>
  <si>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</si>
  <si>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</si>
  <si>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</si>
  <si>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</si>
  <si>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</si>
  <si>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</si>
  <si>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</si>
  <si>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</si>
  <si>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</si>
  <si>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</si>
  <si>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</si>
  <si>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</si>
  <si>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</si>
  <si>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</si>
  <si>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</si>
  <si>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</si>
  <si>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</si>
  <si>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</si>
  <si>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</si>
  <si>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</si>
  <si>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</si>
  <si>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</si>
  <si>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</si>
  <si>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</si>
  <si>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</si>
  <si>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</si>
  <si>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</si>
  <si>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</si>
  <si>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</si>
  <si>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</si>
  <si>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</si>
  <si>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</si>
  <si>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</si>
  <si>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</si>
  <si>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</si>
  <si>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</si>
  <si>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</si>
  <si>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</si>
  <si>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</si>
  <si>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</si>
  <si>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</si>
  <si>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</si>
  <si>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</si>
  <si>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</si>
  <si>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</si>
  <si>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</si>
  <si>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</si>
  <si>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</si>
  <si>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</si>
  <si>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</si>
  <si>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</si>
  <si>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</si>
  <si>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</si>
  <si>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</si>
  <si>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</si>
  <si>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</si>
  <si>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</si>
  <si>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</si>
  <si>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</si>
  <si>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</si>
  <si>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</si>
  <si>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</si>
  <si>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</si>
  <si>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</si>
  <si>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</si>
  <si>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</si>
  <si>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</si>
  <si>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</si>
  <si>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</si>
  <si>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</si>
  <si>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</si>
  <si>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</si>
  <si>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</si>
  <si>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</si>
  <si>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</si>
  <si>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</si>
  <si>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</si>
  <si>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</si>
  <si>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</si>
  <si>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</si>
  <si>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</si>
  <si>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</si>
  <si>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</si>
  <si>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</si>
  <si>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</si>
  <si>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</si>
  <si>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</si>
  <si>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</si>
  <si>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</si>
  <si>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</si>
  <si>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</si>
  <si>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</si>
  <si>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</si>
  <si>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</si>
  <si>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</si>
  <si>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</si>
  <si>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</si>
  <si>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</si>
  <si>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</si>
  <si>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</si>
  <si>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</si>
  <si>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</si>
  <si>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</si>
  <si>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</si>
  <si>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</si>
  <si>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</si>
  <si>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</si>
  <si>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</si>
  <si>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</si>
  <si>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</si>
  <si>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</si>
  <si>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</si>
  <si>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</si>
  <si>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</si>
  <si>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</si>
  <si>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</si>
  <si>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</si>
  <si>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</si>
  <si>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</si>
  <si>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</si>
  <si>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</si>
  <si>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</si>
  <si>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</si>
  <si>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</si>
  <si>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</si>
  <si>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</si>
  <si>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</si>
  <si>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</si>
  <si>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</si>
  <si>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</si>
  <si>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</si>
  <si>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</si>
  <si>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</si>
  <si>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</si>
  <si>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</si>
  <si>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</si>
  <si>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</si>
  <si>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</si>
  <si>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</si>
  <si>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</si>
  <si>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</si>
  <si>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</si>
  <si>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</si>
  <si>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</si>
  <si>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</si>
  <si>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</si>
  <si>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</si>
  <si>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</si>
  <si>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</si>
  <si>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</si>
  <si>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</si>
  <si>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</si>
  <si>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</si>
  <si>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</si>
  <si>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</si>
  <si>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</si>
  <si>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</si>
  <si>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</si>
  <si>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</si>
  <si>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</si>
  <si>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</si>
  <si>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</si>
  <si>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</si>
  <si>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</si>
  <si>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</si>
  <si>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</si>
  <si>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</si>
  <si>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</si>
  <si>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</si>
  <si>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</si>
  <si>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</si>
  <si>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</si>
  <si>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</si>
  <si>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</si>
  <si>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</si>
  <si>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</si>
  <si>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</si>
  <si>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</si>
  <si>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</si>
  <si>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</si>
  <si>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</si>
  <si>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</si>
  <si>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</si>
  <si>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</si>
  <si>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</si>
  <si>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</si>
  <si>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</si>
  <si>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</si>
  <si>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</si>
  <si>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</si>
  <si>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</si>
  <si>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</si>
  <si>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</si>
  <si>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</si>
  <si>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</si>
  <si>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</si>
  <si>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</si>
  <si>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</si>
  <si>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</si>
  <si>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</si>
  <si>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</si>
  <si>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</si>
  <si>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</si>
  <si>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</si>
  <si>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</si>
  <si>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</si>
  <si>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</si>
  <si>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</si>
  <si>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</si>
  <si>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</si>
  <si>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</si>
  <si>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</si>
  <si>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</si>
  <si>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</si>
  <si>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</si>
  <si>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</si>
  <si>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</si>
  <si>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</si>
  <si>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</si>
  <si>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</si>
  <si>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</si>
  <si>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</si>
  <si>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</si>
  <si>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</si>
  <si>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</si>
  <si>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</si>
  <si>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</si>
  <si>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</si>
  <si>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</si>
  <si>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</si>
  <si>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</si>
  <si>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</si>
  <si>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</si>
  <si>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</si>
  <si>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</si>
  <si>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</si>
  <si>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</si>
  <si>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</si>
  <si>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</si>
  <si>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</si>
  <si>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</si>
  <si>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</si>
  <si>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</si>
  <si>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</si>
  <si>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</si>
  <si>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</si>
  <si>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</si>
  <si>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</si>
  <si>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</si>
  <si>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</si>
  <si>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</si>
  <si>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</si>
  <si>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</si>
  <si>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</si>
  <si>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</si>
  <si>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</si>
  <si>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</si>
  <si>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</si>
  <si>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</si>
  <si>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</si>
  <si>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</si>
  <si>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</si>
  <si>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</si>
  <si>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</si>
  <si>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</si>
  <si>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</si>
  <si>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</si>
  <si>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</si>
  <si>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</si>
  <si>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</si>
  <si>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</si>
  <si>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</si>
  <si>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</si>
  <si>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</si>
  <si>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</si>
  <si>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</si>
  <si>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</si>
  <si>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</si>
  <si>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</si>
  <si>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</si>
  <si>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</si>
  <si>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</si>
  <si>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</si>
  <si>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</si>
  <si>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</si>
  <si>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</si>
  <si>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</si>
  <si>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</si>
  <si>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</si>
  <si>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</si>
  <si>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</si>
  <si>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</si>
  <si>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</si>
  <si>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</si>
  <si>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</si>
  <si>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</si>
  <si>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</si>
  <si>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</si>
  <si>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</si>
  <si>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</si>
  <si>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</si>
  <si>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</si>
  <si>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</si>
  <si>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</si>
  <si>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</si>
  <si>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</si>
  <si>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</si>
  <si>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</si>
  <si>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</si>
  <si>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</si>
  <si>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</si>
  <si>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</si>
  <si>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</si>
  <si>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</si>
  <si>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</si>
  <si>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</si>
  <si>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</si>
  <si>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</si>
  <si>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</si>
  <si>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</si>
  <si>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</si>
  <si>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</si>
  <si>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</si>
  <si>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</si>
  <si>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</si>
  <si>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</si>
  <si>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</si>
  <si>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</si>
  <si>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</si>
  <si>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</si>
  <si>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</si>
  <si>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</si>
  <si>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</si>
  <si>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</si>
  <si>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</si>
  <si>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</si>
  <si>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</si>
  <si>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</si>
  <si>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</si>
  <si>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</si>
  <si>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</si>
  <si>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</si>
  <si>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</si>
  <si>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</si>
  <si>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</si>
  <si>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</si>
  <si>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</si>
  <si>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</si>
  <si>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</si>
  <si>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</si>
  <si>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</si>
  <si>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</si>
  <si>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</si>
  <si>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</si>
  <si>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</si>
  <si>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</si>
  <si>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</si>
  <si>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</si>
  <si>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</si>
  <si>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</si>
  <si>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</si>
  <si>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</si>
  <si>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</si>
  <si>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</si>
  <si>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</si>
  <si>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</si>
  <si>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</si>
  <si>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</si>
  <si>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</si>
  <si>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</si>
  <si>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</si>
  <si>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</si>
  <si>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</si>
  <si>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</si>
  <si>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</si>
  <si>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</si>
  <si>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</si>
  <si>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</si>
  <si>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</si>
  <si>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</si>
  <si>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</si>
  <si>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</si>
  <si>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</si>
  <si>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</si>
  <si>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</si>
  <si>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</si>
  <si>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</si>
  <si>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</si>
  <si>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</si>
  <si>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</si>
  <si>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</si>
  <si>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</si>
  <si>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</si>
  <si>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</si>
  <si>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</si>
  <si>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</si>
  <si>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</si>
  <si>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</si>
  <si>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</si>
  <si>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</si>
  <si>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</si>
  <si>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</si>
  <si>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</si>
  <si>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</si>
  <si>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</si>
  <si>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</si>
  <si>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</si>
  <si>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</si>
  <si>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</si>
  <si>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</si>
  <si>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</si>
  <si>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</si>
  <si>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</si>
  <si>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</si>
  <si>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</si>
  <si>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</si>
  <si>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</si>
  <si>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</si>
  <si>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</si>
  <si>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</si>
  <si>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</si>
  <si>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</si>
  <si>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</si>
  <si>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</si>
  <si>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</si>
  <si>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</si>
  <si>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</si>
  <si>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</si>
  <si>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</si>
  <si>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</si>
  <si>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</si>
  <si>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</si>
  <si>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</si>
  <si>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</si>
  <si>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</si>
  <si>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</si>
  <si>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</si>
  <si>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</si>
  <si>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</si>
  <si>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</si>
  <si>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</si>
  <si>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</si>
  <si>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</si>
  <si>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</si>
  <si>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</si>
  <si>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</si>
  <si>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</si>
  <si>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</si>
  <si>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</si>
  <si>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</si>
  <si>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</si>
  <si>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</si>
  <si>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</si>
  <si>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</si>
  <si>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</si>
  <si>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</si>
  <si>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</si>
  <si>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</si>
  <si>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</si>
  <si>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</si>
  <si>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</si>
  <si>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</si>
  <si>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</si>
  <si>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</si>
  <si>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</si>
  <si>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</si>
  <si>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</si>
  <si>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</si>
  <si>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</si>
  <si>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</si>
  <si>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</si>
  <si>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</si>
  <si>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</si>
  <si>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</si>
  <si>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</si>
  <si>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</si>
  <si>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</si>
  <si>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</si>
  <si>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</si>
  <si>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</si>
  <si>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</si>
  <si>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</si>
  <si>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</si>
  <si>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</si>
  <si>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</si>
  <si>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</si>
  <si>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</si>
  <si>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</si>
  <si>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</si>
  <si>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</si>
  <si>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</si>
  <si>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</si>
  <si>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</si>
  <si>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</si>
  <si>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</si>
  <si>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</si>
  <si>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</si>
  <si>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</si>
  <si>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</si>
  <si>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</si>
  <si>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</si>
  <si>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</si>
  <si>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</si>
  <si>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</si>
  <si>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</si>
  <si>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</si>
  <si>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</si>
  <si>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</si>
  <si>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</si>
  <si>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</si>
  <si>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</si>
  <si>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</si>
  <si>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</si>
  <si>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</si>
  <si>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</si>
  <si>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</si>
  <si>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</si>
  <si>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</si>
  <si>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</si>
  <si>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</si>
  <si>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</si>
  <si>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</si>
  <si>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</si>
  <si>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</si>
  <si>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</si>
  <si>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</si>
  <si>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</si>
  <si>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</si>
  <si>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</si>
  <si>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</si>
  <si>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</si>
  <si>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</si>
  <si>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</si>
  <si>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</si>
  <si>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</si>
  <si>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</si>
  <si>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</si>
  <si>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</si>
  <si>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</si>
  <si>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</si>
  <si>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</si>
  <si>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</si>
  <si>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</si>
  <si>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</si>
  <si>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</si>
  <si>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</si>
  <si>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</si>
  <si>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</si>
  <si>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</si>
  <si>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</si>
  <si>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</si>
  <si>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</si>
  <si>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</si>
  <si>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</si>
  <si>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</si>
  <si>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</si>
  <si>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</si>
  <si>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</si>
  <si>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</si>
  <si>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</si>
  <si>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</si>
  <si>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</si>
  <si>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</si>
  <si>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</si>
  <si>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</si>
  <si>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</si>
  <si>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</si>
  <si>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</si>
  <si>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</si>
  <si>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</si>
  <si>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</si>
  <si>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</si>
  <si>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</si>
  <si>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</si>
  <si>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</si>
  <si>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</si>
  <si>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</si>
  <si>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</si>
  <si>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</si>
  <si>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</si>
  <si>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</si>
  <si>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</si>
  <si>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</si>
  <si>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</si>
  <si>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</si>
  <si>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</si>
  <si>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</si>
  <si>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</si>
  <si>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</si>
  <si>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</si>
  <si>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</si>
  <si>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</si>
  <si>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</si>
  <si>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</si>
  <si>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</si>
  <si>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</si>
  <si>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</si>
  <si>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</si>
  <si>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</si>
  <si>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</si>
  <si>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</si>
  <si>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</si>
  <si>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</si>
  <si>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</si>
  <si>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</si>
  <si>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</si>
  <si>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</si>
  <si>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</si>
  <si>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</si>
  <si>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</si>
  <si>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</si>
  <si>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</si>
  <si>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</si>
  <si>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</si>
  <si>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</si>
  <si>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</si>
  <si>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</si>
  <si>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</si>
  <si>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</si>
  <si>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</si>
  <si>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</si>
  <si>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</si>
  <si>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</si>
  <si>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</si>
  <si>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</si>
  <si>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</si>
  <si>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</si>
  <si>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</si>
  <si>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</si>
  <si>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</si>
  <si>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</si>
  <si>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</si>
  <si>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</si>
  <si>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</si>
  <si>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</si>
  <si>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</si>
  <si>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</si>
  <si>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</si>
  <si>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</si>
  <si>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</si>
  <si>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</si>
  <si>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</si>
  <si>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</si>
  <si>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</si>
  <si>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</si>
  <si>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</si>
  <si>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</si>
  <si>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</si>
  <si>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</si>
  <si>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</si>
  <si>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</si>
  <si>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</si>
  <si>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</si>
  <si>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</si>
  <si>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</si>
  <si>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</si>
  <si>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</si>
  <si>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</si>
  <si>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</si>
  <si>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</si>
  <si>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</si>
  <si>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</si>
  <si>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</si>
  <si>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</si>
  <si>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</si>
  <si>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</si>
  <si>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</si>
  <si>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</si>
  <si>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</si>
  <si>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</si>
  <si>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</si>
  <si>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</si>
  <si>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</si>
  <si>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</si>
  <si>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</si>
  <si>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</si>
  <si>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</si>
  <si>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</si>
  <si>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</si>
  <si>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</si>
  <si>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</si>
  <si>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</si>
  <si>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</si>
  <si>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</si>
  <si>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</si>
  <si>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</si>
  <si>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</si>
  <si>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</si>
  <si>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</si>
  <si>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</si>
  <si>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</si>
  <si>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</si>
  <si>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</si>
  <si>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</si>
  <si>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</si>
  <si>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</si>
  <si>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</si>
  <si>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</si>
  <si>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</si>
  <si>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</si>
  <si>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</si>
  <si>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</si>
  <si>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</si>
  <si>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</si>
  <si>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</si>
  <si>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</si>
  <si>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</si>
  <si>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</si>
  <si>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</si>
  <si>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</si>
  <si>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</si>
  <si>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</si>
  <si>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</si>
  <si>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</si>
  <si>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</si>
  <si>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</si>
  <si>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</si>
  <si>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</si>
  <si>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</si>
  <si>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</si>
  <si>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</si>
  <si>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</si>
  <si>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</si>
  <si>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</si>
  <si>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</si>
  <si>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</si>
  <si>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</si>
  <si>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</si>
  <si>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</si>
  <si>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</si>
  <si>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</si>
  <si>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</si>
  <si>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</si>
  <si>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</si>
  <si>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</si>
  <si>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</si>
  <si>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</si>
  <si>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</si>
  <si>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</si>
  <si>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</si>
  <si>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</si>
  <si>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</si>
  <si>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</si>
  <si>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</si>
  <si>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</si>
  <si>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</si>
  <si>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</si>
  <si>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</si>
  <si>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</si>
  <si>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</si>
  <si>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</si>
  <si>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</si>
  <si>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</si>
  <si>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</si>
  <si>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</si>
  <si>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</si>
  <si>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</si>
  <si>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</si>
  <si>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</si>
  <si>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</si>
  <si>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</si>
  <si>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</si>
  <si>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</si>
  <si>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</si>
  <si>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</si>
  <si>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</si>
  <si>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</si>
  <si>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</si>
  <si>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</si>
  <si>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</si>
  <si>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</si>
  <si>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</si>
  <si>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</si>
  <si>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</si>
  <si>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</si>
  <si>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</si>
  <si>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</si>
  <si>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</si>
  <si>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</si>
  <si>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</si>
  <si>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</si>
  <si>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</si>
  <si>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</si>
  <si>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</si>
  <si>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</si>
  <si>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</si>
  <si>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</si>
  <si>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</si>
  <si>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</si>
  <si>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</si>
  <si>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</si>
  <si>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</si>
  <si>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</si>
  <si>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</si>
  <si>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</si>
  <si>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</si>
  <si>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</si>
  <si>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</si>
  <si>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</si>
  <si>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</si>
  <si>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</si>
  <si>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</si>
  <si>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</si>
  <si>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</si>
  <si>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</si>
  <si>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</si>
  <si>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</si>
  <si>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</si>
  <si>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</si>
  <si>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</si>
  <si>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</si>
  <si>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</si>
  <si>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</si>
  <si>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</si>
  <si>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</si>
  <si>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</si>
  <si>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</si>
  <si>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</si>
  <si>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</si>
  <si>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</si>
  <si>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</si>
  <si>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</si>
  <si>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</si>
  <si>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</si>
  <si>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</si>
  <si>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</si>
  <si>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</si>
  <si>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</si>
  <si>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</si>
  <si>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</si>
  <si>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</si>
  <si>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</si>
  <si>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</si>
  <si>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</si>
  <si>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</si>
  <si>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</si>
  <si>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</si>
  <si>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</si>
  <si>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</si>
  <si>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</si>
  <si>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</si>
  <si>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</si>
  <si>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</si>
  <si>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</si>
  <si>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</si>
  <si>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</si>
  <si>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</si>
  <si>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</si>
  <si>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</si>
  <si>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</si>
  <si>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</si>
  <si>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</si>
  <si>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</si>
  <si>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</si>
  <si>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</si>
  <si>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</si>
  <si>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</si>
  <si>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</si>
  <si>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</si>
  <si>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</si>
  <si>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</si>
  <si>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</si>
  <si>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</si>
  <si>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</si>
  <si>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</si>
  <si>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</si>
  <si>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</si>
  <si>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</si>
  <si>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</si>
  <si>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</si>
  <si>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</si>
  <si>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</si>
  <si>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</si>
  <si>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</si>
  <si>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</si>
  <si>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</si>
  <si>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</si>
  <si>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</si>
  <si>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</si>
  <si>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</si>
  <si>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</si>
  <si>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</si>
  <si>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</si>
  <si>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</si>
  <si>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</si>
  <si>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</si>
  <si>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</si>
  <si>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</si>
  <si>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</si>
  <si>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</si>
  <si>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</si>
  <si>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</si>
  <si>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</si>
  <si>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</si>
  <si>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</si>
  <si>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</si>
  <si>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</si>
  <si>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</si>
  <si>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</si>
  <si>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</si>
  <si>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</si>
  <si>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</si>
  <si>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</si>
  <si>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</si>
  <si>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</si>
  <si>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</si>
  <si>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</si>
  <si>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</si>
  <si>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</si>
  <si>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</si>
  <si>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</si>
  <si>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</si>
  <si>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</si>
  <si>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</si>
  <si>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</si>
  <si>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</si>
  <si>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</si>
  <si>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</si>
  <si>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</si>
  <si>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</si>
  <si>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</si>
  <si>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</si>
  <si>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</si>
  <si>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</si>
  <si>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</si>
  <si>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</si>
  <si>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</si>
  <si>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</si>
  <si>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</si>
  <si>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</si>
  <si>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</si>
  <si>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</si>
  <si>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</si>
  <si>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</si>
  <si>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</si>
  <si>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</si>
  <si>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</si>
  <si>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</si>
  <si>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</si>
  <si>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</si>
  <si>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</si>
  <si>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</si>
  <si>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</si>
  <si>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</si>
  <si>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</si>
  <si>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</si>
  <si>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</si>
  <si>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</si>
  <si>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</si>
  <si>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</si>
  <si>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</si>
  <si>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</si>
  <si>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</si>
  <si>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</si>
  <si>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</si>
  <si>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</si>
  <si>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</si>
  <si>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</si>
  <si>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</si>
  <si>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</si>
  <si>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</si>
  <si>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</si>
  <si>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</si>
  <si>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</si>
  <si>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</si>
  <si>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</si>
  <si>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</si>
  <si>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</si>
  <si>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</si>
  <si>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</si>
  <si>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</si>
  <si>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</si>
  <si>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</si>
  <si>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</si>
  <si>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</si>
  <si>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</si>
  <si>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</si>
  <si>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</si>
  <si>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</si>
  <si>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</si>
  <si>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</si>
  <si>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</si>
  <si>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</si>
  <si>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</si>
  <si>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</si>
  <si>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</si>
  <si>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</si>
  <si>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</si>
  <si>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</si>
  <si>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</si>
  <si>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</si>
  <si>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</si>
  <si>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</si>
  <si>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</si>
  <si>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</si>
  <si>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</si>
  <si>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</si>
  <si>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</si>
  <si>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</si>
  <si>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</si>
  <si>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</si>
  <si>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</si>
  <si>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</si>
  <si>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</si>
  <si>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</si>
  <si>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</si>
  <si>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</si>
  <si>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</si>
  <si>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</si>
  <si>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</si>
  <si>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</si>
  <si>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</si>
  <si>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</si>
  <si>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</si>
  <si>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</si>
  <si>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</si>
  <si>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</si>
  <si>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</si>
  <si>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</si>
  <si>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</si>
  <si>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</si>
  <si>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</si>
  <si>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</si>
  <si>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</si>
  <si>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</si>
  <si>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</si>
  <si>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</si>
  <si>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</si>
  <si>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</si>
  <si>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</si>
  <si>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</si>
  <si>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</si>
  <si>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</si>
  <si>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</si>
  <si>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</si>
  <si>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</si>
  <si>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</si>
  <si>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</si>
  <si>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</si>
  <si>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</si>
  <si>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</si>
  <si>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</si>
  <si>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</si>
  <si>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</si>
  <si>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</si>
  <si>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</si>
  <si>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</si>
  <si>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</si>
  <si>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</si>
  <si>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</si>
  <si>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</si>
  <si>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</si>
  <si>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</si>
  <si>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</si>
  <si>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</si>
  <si>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</si>
  <si>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</si>
  <si>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</si>
  <si>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</si>
  <si>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</si>
  <si>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</si>
  <si>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</si>
  <si>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</si>
  <si>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</si>
  <si>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</si>
  <si>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</si>
  <si>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</si>
  <si>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</si>
  <si>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</si>
  <si>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</si>
  <si>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</si>
  <si>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</si>
  <si>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</si>
  <si>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</si>
  <si>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</si>
  <si>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</si>
  <si>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</si>
  <si>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</si>
  <si>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</si>
  <si>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</si>
  <si>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</si>
  <si>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</si>
  <si>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</si>
  <si>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</si>
  <si>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</si>
  <si>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</si>
  <si>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</si>
  <si>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</si>
  <si>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</si>
  <si>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</si>
  <si>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</si>
  <si>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</si>
  <si>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</si>
  <si>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</si>
  <si>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</si>
  <si>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</si>
  <si>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</si>
  <si>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</si>
  <si>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</si>
  <si>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</si>
  <si>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</si>
  <si>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</si>
  <si>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</si>
  <si>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</si>
  <si>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</si>
  <si>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</si>
  <si>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</si>
  <si>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</si>
  <si>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</si>
  <si>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</si>
  <si>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</si>
  <si>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</si>
  <si>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</si>
  <si>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</si>
  <si>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</si>
  <si>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</si>
  <si>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</si>
  <si>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</si>
  <si>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</si>
  <si>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</si>
  <si>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</si>
  <si>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</si>
  <si>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</si>
  <si>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</si>
  <si>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</si>
  <si>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</si>
  <si>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</si>
  <si>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</si>
  <si>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</si>
  <si>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</si>
  <si>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</si>
  <si>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</si>
  <si>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</si>
  <si>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</si>
  <si>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</si>
  <si>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</si>
  <si>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</si>
  <si>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</si>
  <si>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</si>
  <si>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</si>
  <si>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</si>
  <si>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</si>
  <si>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</si>
  <si>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</si>
  <si>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</si>
  <si>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</si>
  <si>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</si>
  <si>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</si>
  <si>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</si>
  <si>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</si>
  <si>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</si>
  <si>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</si>
  <si>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</si>
  <si>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</si>
  <si>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</si>
  <si>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</si>
  <si>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</si>
  <si>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</si>
  <si>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</si>
  <si>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</si>
  <si>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</si>
  <si>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</si>
  <si>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</si>
  <si>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</si>
  <si>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</si>
  <si>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</si>
  <si>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</si>
  <si>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</si>
  <si>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</si>
  <si>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</si>
  <si>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</si>
  <si>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</si>
  <si>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</si>
  <si>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</si>
  <si>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</si>
  <si>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</si>
  <si>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</si>
  <si>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</si>
  <si>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</si>
  <si>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</si>
  <si>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</si>
  <si>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</si>
  <si>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</si>
  <si>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</si>
  <si>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</si>
  <si>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</si>
  <si>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</si>
  <si>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</si>
  <si>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</si>
  <si>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</si>
  <si>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</si>
  <si>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</si>
  <si>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</si>
  <si>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</si>
  <si>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</si>
  <si>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</si>
  <si>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</si>
  <si>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</si>
  <si>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</si>
  <si>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</si>
  <si>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</si>
  <si>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</si>
  <si>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</si>
  <si>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</si>
  <si>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</si>
  <si>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</si>
  <si>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</si>
  <si>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</si>
  <si>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</si>
  <si>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</si>
  <si>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</si>
  <si>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</si>
  <si>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</si>
  <si>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</si>
  <si>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</si>
  <si>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</si>
  <si>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</si>
  <si>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</si>
  <si>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</si>
  <si>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</si>
  <si>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</si>
  <si>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</si>
  <si>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</si>
  <si>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</si>
  <si>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</si>
  <si>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</si>
  <si>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</si>
  <si>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</si>
  <si>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</si>
  <si>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</si>
  <si>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</si>
  <si>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</si>
  <si>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</si>
  <si>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</si>
  <si>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</si>
  <si>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</si>
  <si>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</si>
  <si>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</si>
  <si>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</si>
  <si>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</si>
  <si>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</si>
  <si>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</si>
  <si>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</si>
  <si>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</si>
  <si>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</si>
  <si>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</si>
  <si>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</si>
  <si>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</si>
  <si>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</si>
  <si>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</si>
  <si>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</si>
  <si>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</si>
  <si>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</si>
  <si>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</si>
  <si>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</si>
  <si>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</si>
  <si>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</si>
  <si>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</si>
  <si>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</si>
  <si>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</si>
  <si>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</si>
  <si>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</si>
  <si>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</si>
  <si>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</si>
  <si>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</si>
  <si>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</si>
  <si>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</si>
  <si>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</si>
  <si>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</si>
  <si>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</si>
  <si>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</si>
  <si>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</si>
  <si>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</si>
  <si>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</si>
  <si>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</si>
  <si>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</si>
  <si>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</si>
  <si>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</si>
  <si>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</si>
  <si>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</si>
  <si>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</si>
  <si>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</si>
  <si>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</si>
  <si>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</si>
  <si>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</si>
  <si>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</si>
  <si>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</si>
  <si>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</si>
  <si>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</si>
  <si>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</si>
  <si>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</si>
  <si>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</si>
  <si>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</si>
  <si>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</si>
  <si>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</si>
  <si>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</si>
  <si>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</si>
  <si>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</si>
  <si>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</si>
  <si>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</si>
  <si>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</si>
  <si>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</si>
  <si>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</si>
  <si>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</si>
  <si>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</si>
  <si>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</si>
  <si>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</si>
  <si>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</si>
  <si>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</si>
  <si>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</si>
  <si>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</si>
  <si>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</si>
  <si>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</si>
  <si>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</si>
  <si>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</si>
  <si>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</si>
  <si>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</si>
  <si>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</si>
  <si>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</si>
  <si>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</si>
  <si>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</si>
  <si>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</si>
  <si>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</si>
  <si>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</si>
  <si>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</si>
  <si>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</si>
  <si>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</si>
  <si>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</si>
  <si>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</si>
  <si>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</si>
  <si>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</si>
  <si>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</si>
  <si>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</si>
  <si>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</si>
  <si>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</si>
  <si>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</si>
  <si>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</si>
  <si>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</si>
  <si>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</si>
  <si>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</si>
  <si>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</si>
  <si>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</si>
  <si>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</si>
  <si>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</si>
  <si>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</si>
  <si>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</si>
  <si>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</si>
  <si>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</si>
  <si>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</si>
  <si>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</si>
  <si>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</si>
  <si>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</si>
  <si>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</si>
  <si>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</si>
  <si>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</si>
  <si>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</si>
  <si>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</si>
  <si>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</si>
  <si>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</si>
  <si>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</si>
  <si>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</si>
  <si>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</si>
  <si>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</si>
  <si>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</si>
  <si>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</si>
  <si>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</si>
  <si>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</si>
  <si>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</si>
  <si>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</si>
  <si>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</si>
  <si>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</si>
  <si>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</si>
  <si>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</si>
  <si>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</si>
  <si>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</si>
  <si>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</si>
  <si>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</si>
  <si>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</si>
  <si>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</si>
  <si>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</si>
  <si>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</si>
  <si>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</si>
  <si>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</si>
  <si>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</si>
  <si>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</si>
  <si>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</si>
  <si>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</si>
  <si>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</si>
  <si>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</si>
  <si>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</si>
  <si>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</si>
  <si>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</si>
  <si>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</si>
  <si>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</si>
  <si>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</si>
  <si>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</si>
  <si>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</si>
  <si>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</si>
  <si>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</si>
  <si>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</si>
  <si>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</si>
  <si>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</si>
  <si>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</si>
  <si>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</si>
  <si>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</si>
  <si>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</si>
  <si>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</si>
  <si>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</si>
  <si>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</si>
  <si>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</si>
  <si>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</si>
  <si>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</si>
  <si>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</si>
  <si>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</si>
  <si>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</si>
  <si>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</si>
  <si>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</si>
  <si>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</si>
  <si>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</si>
  <si>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</si>
  <si>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</si>
  <si>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</si>
  <si>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</si>
  <si>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</si>
  <si>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</si>
  <si>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</si>
  <si>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</si>
  <si>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</si>
  <si>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</si>
  <si>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</si>
  <si>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</si>
  <si>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</si>
  <si>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</si>
  <si>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</si>
  <si>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</si>
  <si>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</si>
  <si>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</si>
  <si>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</si>
  <si>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</si>
  <si>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</si>
  <si>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</si>
  <si>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</si>
  <si>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</si>
  <si>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</si>
  <si>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</si>
  <si>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</si>
  <si>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</si>
  <si>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</si>
  <si>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</si>
  <si>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</si>
  <si>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</si>
  <si>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</si>
  <si>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</si>
  <si>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</si>
  <si>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</si>
  <si>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</si>
  <si>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</si>
  <si>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</si>
  <si>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</si>
  <si>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</si>
  <si>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</si>
  <si>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</si>
  <si>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</si>
  <si>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</si>
  <si>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</si>
  <si>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</si>
  <si>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</si>
  <si>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</si>
  <si>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</si>
  <si>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</si>
  <si>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</si>
  <si>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</si>
  <si>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</si>
  <si>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</si>
  <si>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</si>
  <si>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</si>
  <si>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</si>
  <si>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</si>
  <si>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</si>
  <si>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</si>
  <si>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</si>
  <si>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</si>
  <si>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</si>
  <si>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</si>
  <si>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</si>
  <si>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</si>
  <si>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</si>
  <si>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</si>
  <si>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</si>
  <si>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</si>
  <si>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</si>
  <si>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</si>
  <si>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</si>
  <si>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</si>
  <si>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</si>
  <si>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</si>
  <si>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</si>
  <si>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</si>
  <si>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</si>
  <si>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</si>
  <si>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</si>
  <si>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</si>
  <si>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</si>
  <si>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</si>
  <si>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</si>
  <si>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</si>
  <si>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</si>
  <si>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</si>
  <si>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</si>
  <si>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</si>
  <si>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</si>
  <si>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</si>
  <si>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</si>
  <si>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</si>
  <si>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</si>
  <si>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</si>
  <si>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</si>
  <si>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</si>
  <si>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</si>
  <si>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</si>
  <si>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</si>
  <si>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</si>
  <si>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</si>
  <si>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</si>
  <si>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</si>
  <si>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</si>
  <si>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</si>
  <si>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</si>
  <si>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</si>
  <si>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</si>
  <si>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</si>
  <si>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</si>
  <si>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</si>
  <si>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</si>
  <si>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</si>
  <si>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</si>
  <si>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</si>
  <si>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</si>
  <si>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</si>
  <si>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</si>
  <si>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</si>
  <si>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</si>
  <si>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</si>
  <si>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</si>
  <si>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</si>
  <si>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</si>
  <si>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</si>
  <si>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</si>
  <si>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</si>
  <si>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</si>
  <si>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</si>
  <si>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</si>
  <si>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</si>
  <si>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</si>
  <si>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</si>
  <si>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</si>
  <si>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</si>
  <si>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</si>
  <si>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</si>
  <si>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</si>
  <si>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</si>
  <si>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</si>
  <si>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</si>
  <si>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</si>
  <si>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</si>
  <si>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</si>
  <si>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</si>
  <si>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</si>
  <si>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</si>
  <si>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</si>
  <si>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</si>
  <si>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</si>
  <si>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</si>
  <si>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</si>
  <si>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</si>
  <si>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</si>
  <si>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</si>
  <si>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</si>
  <si>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</si>
  <si>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</si>
  <si>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</si>
  <si>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</si>
  <si>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</si>
  <si>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</si>
  <si>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</si>
  <si>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</si>
  <si>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</si>
  <si>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</si>
  <si>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</si>
  <si>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</si>
  <si>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</si>
  <si>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</si>
  <si>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</si>
  <si>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</si>
  <si>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</si>
  <si>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</si>
  <si>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</si>
  <si>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</si>
  <si>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</si>
  <si>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</si>
  <si>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</si>
  <si>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</si>
  <si>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</si>
  <si>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</si>
  <si>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</si>
  <si>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</si>
  <si>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</si>
  <si>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</si>
  <si>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</si>
  <si>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</si>
  <si>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</si>
  <si>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</si>
  <si>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</si>
  <si>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</si>
  <si>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</si>
  <si>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</si>
  <si>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</si>
  <si>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</si>
  <si>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</si>
  <si>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</si>
  <si>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</si>
  <si>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</si>
  <si>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</si>
  <si>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</si>
  <si>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</si>
  <si>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</si>
  <si>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</si>
  <si>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</si>
  <si>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</si>
  <si>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</si>
  <si>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</si>
  <si>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</si>
  <si>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</si>
  <si>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</si>
  <si>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</si>
  <si>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</si>
  <si>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</si>
  <si>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</si>
  <si>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</si>
  <si>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</si>
  <si>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</si>
  <si>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</si>
  <si>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</si>
  <si>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</si>
  <si>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</si>
  <si>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</si>
  <si>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</si>
  <si>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</si>
  <si>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</si>
  <si>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</si>
  <si>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</si>
  <si>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</si>
  <si>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</si>
  <si>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</si>
  <si>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</si>
  <si>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</si>
  <si>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</si>
  <si>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</si>
  <si>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</si>
  <si>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</si>
  <si>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</si>
  <si>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</si>
  <si>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</si>
  <si>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</si>
  <si>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</si>
  <si>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</si>
  <si>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</si>
  <si>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</si>
  <si>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</si>
  <si>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</si>
  <si>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</si>
  <si>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</si>
  <si>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</si>
  <si>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</si>
  <si>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</si>
  <si>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</si>
  <si>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</si>
  <si>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</si>
  <si>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</si>
  <si>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</si>
  <si>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</si>
  <si>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</si>
  <si>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</si>
  <si>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</si>
  <si>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</si>
  <si>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</si>
  <si>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</si>
  <si>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</si>
  <si>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</si>
  <si>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</si>
  <si>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</si>
  <si>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</si>
  <si>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</si>
  <si>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</si>
  <si>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</si>
  <si>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</si>
  <si>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</si>
  <si>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</si>
  <si>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</si>
  <si>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</si>
  <si>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</si>
  <si>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</si>
  <si>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</si>
  <si>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</si>
  <si>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</si>
  <si>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</si>
  <si>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</si>
  <si>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</si>
  <si>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</si>
  <si>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</si>
  <si>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</si>
  <si>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</si>
  <si>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</si>
  <si>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</si>
  <si>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</si>
  <si>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</si>
  <si>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</si>
  <si>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</si>
  <si>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</si>
  <si>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</si>
  <si>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</si>
  <si>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</si>
  <si>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</si>
  <si>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</si>
  <si>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</si>
  <si>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</si>
  <si>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</si>
  <si>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</si>
  <si>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</si>
  <si>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</si>
  <si>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</si>
  <si>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</si>
  <si>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</si>
  <si>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</si>
  <si>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</si>
  <si>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</si>
  <si>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</si>
  <si>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</si>
  <si>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</si>
  <si>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</si>
  <si>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</si>
  <si>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</si>
  <si>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</si>
  <si>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</si>
  <si>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</si>
  <si>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</si>
  <si>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</si>
  <si>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</si>
  <si>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</si>
  <si>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</si>
  <si>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</si>
  <si>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</si>
  <si>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</si>
  <si>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</si>
  <si>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</si>
  <si>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</si>
  <si>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</si>
  <si>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</si>
  <si>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</si>
  <si>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</si>
  <si>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</si>
  <si>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</si>
  <si>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</si>
  <si>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</si>
  <si>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</si>
  <si>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</si>
  <si>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</si>
  <si>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</si>
  <si>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</si>
  <si>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</si>
  <si>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</si>
  <si>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</si>
  <si>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</si>
  <si>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</si>
  <si>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</si>
  <si>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</si>
  <si>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</si>
  <si>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</si>
  <si>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</si>
  <si>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</si>
  <si>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</si>
  <si>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</si>
  <si>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</si>
  <si>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</si>
  <si>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</si>
  <si>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</si>
  <si>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</si>
  <si>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</si>
  <si>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</si>
  <si>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</si>
  <si>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</si>
  <si>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</si>
  <si>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</si>
  <si>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</si>
  <si>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</si>
  <si>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</si>
  <si>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</si>
  <si>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</si>
  <si>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</si>
  <si>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</si>
  <si>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</si>
  <si>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</si>
  <si>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</si>
  <si>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</si>
  <si>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</si>
  <si>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</si>
  <si>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</si>
  <si>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</si>
  <si>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</si>
  <si>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</si>
  <si>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</si>
  <si>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</si>
  <si>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</si>
  <si>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</si>
  <si>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</si>
  <si>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</si>
  <si>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</si>
  <si>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</si>
  <si>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</si>
  <si>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</si>
  <si>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</si>
  <si>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</si>
  <si>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</si>
  <si>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</si>
  <si>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</si>
  <si>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</si>
  <si>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</si>
  <si>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</si>
  <si>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</si>
  <si>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</si>
  <si>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</si>
  <si>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</si>
  <si>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</si>
  <si>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</si>
  <si>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</si>
  <si>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</si>
  <si>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</si>
  <si>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</si>
  <si>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</si>
  <si>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</si>
  <si>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</si>
  <si>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</si>
  <si>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</si>
  <si>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</si>
  <si>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</si>
  <si>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</si>
  <si>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</si>
  <si>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</si>
  <si>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</si>
  <si>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</si>
  <si>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</si>
  <si>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</si>
  <si>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</si>
  <si>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</si>
  <si>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</si>
  <si>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</si>
  <si>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</si>
  <si>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</si>
  <si>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</si>
  <si>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</si>
  <si>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</si>
  <si>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</si>
  <si>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</si>
  <si>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</si>
  <si>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</si>
  <si>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</si>
  <si>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</si>
  <si>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</si>
  <si>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</si>
  <si>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</si>
  <si>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</si>
  <si>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</si>
  <si>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</si>
  <si>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</si>
  <si>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</si>
  <si>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</si>
  <si>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</si>
  <si>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</si>
  <si>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</si>
  <si>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</si>
  <si>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</si>
  <si>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</si>
  <si>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</si>
  <si>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</si>
  <si>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</si>
  <si>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</si>
  <si>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</si>
  <si>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</si>
  <si>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</si>
  <si>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</si>
  <si>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</si>
  <si>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</si>
  <si>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</si>
  <si>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</si>
  <si>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</si>
  <si>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</si>
  <si>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</si>
  <si>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</si>
  <si>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</si>
  <si>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</si>
  <si>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</si>
  <si>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</si>
  <si>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</si>
  <si>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</si>
  <si>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</si>
  <si>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</si>
  <si>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</si>
  <si>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</si>
  <si>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</si>
  <si>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</si>
  <si>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</si>
  <si>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</si>
  <si>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</si>
  <si>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</si>
  <si>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</si>
  <si>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</si>
  <si>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</si>
  <si>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</si>
  <si>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</si>
  <si>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</si>
  <si>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</si>
  <si>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</si>
  <si>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</si>
  <si>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</si>
  <si>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</si>
  <si>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</si>
  <si>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</si>
  <si>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</si>
  <si>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</si>
  <si>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</si>
  <si>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</si>
  <si>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</si>
  <si>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</si>
  <si>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</si>
  <si>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</si>
  <si>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</si>
  <si>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</si>
  <si>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</si>
  <si>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</si>
  <si>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</si>
  <si>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</si>
  <si>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</si>
  <si>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</si>
  <si>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</si>
  <si>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</si>
  <si>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</si>
  <si>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</si>
  <si>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</si>
  <si>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</si>
  <si>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</si>
  <si>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</si>
  <si>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</si>
  <si>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</si>
  <si>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</si>
  <si>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</si>
  <si>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</si>
  <si>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</si>
  <si>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</si>
  <si>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</si>
  <si>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</si>
  <si>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</si>
  <si>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</si>
  <si>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</si>
  <si>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</si>
  <si>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</si>
  <si>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</si>
  <si>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</si>
  <si>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</si>
  <si>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</si>
  <si>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</si>
  <si>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</si>
  <si>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</si>
  <si>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</si>
  <si>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</si>
  <si>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</si>
  <si>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</si>
  <si>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</si>
  <si>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</si>
  <si>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</si>
  <si>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</si>
  <si>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</si>
  <si>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</si>
  <si>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</si>
  <si>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</si>
  <si>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</si>
  <si>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</si>
  <si>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</si>
  <si>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</si>
  <si>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</si>
  <si>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</si>
  <si>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</si>
  <si>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</si>
  <si>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</si>
  <si>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</si>
  <si>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</si>
  <si>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</si>
  <si>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</si>
  <si>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</si>
  <si>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</si>
  <si>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</si>
  <si>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</si>
  <si>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</si>
  <si>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</si>
  <si>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</si>
  <si>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</si>
  <si>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</si>
  <si>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</si>
  <si>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</si>
  <si>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</si>
  <si>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</si>
  <si>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</si>
  <si>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</si>
  <si>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</si>
  <si>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</si>
  <si>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</si>
  <si>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</si>
  <si>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</si>
  <si>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</si>
  <si>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</si>
  <si>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</si>
  <si>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</si>
  <si>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</si>
  <si>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</si>
  <si>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</si>
  <si>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</si>
  <si>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</si>
  <si>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</si>
  <si>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</si>
  <si>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</si>
  <si>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</si>
  <si>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</si>
  <si>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</si>
  <si>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</si>
  <si>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</si>
  <si>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</si>
  <si>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</si>
  <si>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</si>
  <si>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</si>
  <si>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</si>
  <si>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</si>
  <si>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</si>
  <si>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</si>
  <si>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</si>
  <si>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</si>
  <si>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</si>
  <si>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</si>
  <si>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</si>
  <si>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</si>
  <si>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</si>
  <si>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</si>
  <si>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</si>
  <si>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</si>
  <si>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</si>
  <si>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</si>
  <si>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</si>
  <si>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</si>
  <si>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</si>
  <si>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</si>
  <si>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</si>
  <si>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</si>
  <si>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</si>
  <si>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</si>
  <si>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</si>
  <si>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</si>
  <si>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</si>
  <si>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</si>
  <si>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</si>
  <si>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</si>
  <si>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</si>
  <si>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</si>
  <si>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</si>
  <si>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</si>
  <si>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</si>
  <si>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</si>
  <si>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</si>
  <si>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</si>
  <si>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</si>
  <si>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</si>
  <si>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</si>
  <si>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</si>
  <si>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</si>
  <si>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</si>
  <si>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</si>
  <si>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</si>
  <si>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</si>
  <si>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</si>
  <si>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</si>
  <si>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</si>
  <si>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</si>
  <si>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</si>
  <si>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</si>
  <si>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</si>
  <si>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</si>
  <si>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</si>
  <si>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</si>
  <si>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</si>
  <si>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</si>
  <si>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</si>
  <si>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</si>
  <si>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</si>
  <si>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</si>
  <si>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</si>
  <si>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</si>
  <si>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</si>
  <si>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</si>
  <si>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</si>
  <si>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</si>
  <si>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</si>
  <si>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</si>
  <si>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</si>
  <si>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</si>
  <si>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</si>
  <si>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</si>
  <si>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</si>
  <si>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</si>
  <si>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</si>
  <si>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</si>
  <si>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</si>
  <si>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</si>
  <si>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</si>
  <si>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</si>
  <si>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</si>
  <si>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</si>
  <si>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</si>
  <si>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</si>
  <si>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</si>
  <si>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</si>
  <si>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</si>
  <si>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</si>
  <si>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</si>
  <si>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</si>
  <si>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</si>
  <si>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</si>
  <si>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</si>
  <si>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</si>
  <si>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</si>
  <si>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</si>
  <si>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</si>
  <si>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</si>
  <si>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</si>
  <si>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</si>
  <si>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</si>
  <si>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</si>
  <si>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</si>
  <si>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</si>
  <si>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</si>
  <si>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</si>
  <si>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</si>
  <si>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</si>
  <si>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</si>
  <si>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</si>
  <si>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</si>
  <si>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</si>
  <si>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</si>
  <si>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</si>
  <si>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</si>
  <si>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</si>
  <si>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</si>
  <si>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</si>
  <si>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</si>
  <si>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</si>
  <si>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</si>
  <si>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</si>
  <si>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</si>
  <si>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</si>
  <si>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</si>
  <si>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</si>
  <si>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</si>
  <si>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</si>
  <si>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</si>
  <si>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</si>
  <si>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</si>
  <si>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</si>
  <si>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</si>
  <si>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</si>
  <si>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</si>
  <si>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</si>
  <si>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</si>
  <si>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</si>
  <si>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</si>
  <si>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</si>
  <si>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</si>
  <si>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</si>
  <si>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</si>
  <si>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</si>
  <si>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</si>
  <si>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</si>
  <si>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</si>
  <si>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</si>
  <si>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</si>
  <si>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</si>
  <si>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</si>
  <si>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</si>
  <si>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</si>
  <si>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</si>
  <si>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</si>
  <si>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</si>
  <si>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</si>
  <si>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</si>
  <si>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</si>
  <si>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</si>
  <si>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</si>
  <si>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</si>
  <si>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</si>
  <si>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</si>
  <si>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</si>
  <si>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</si>
  <si>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</si>
  <si>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</si>
  <si>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</si>
  <si>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</si>
  <si>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</si>
  <si>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</si>
  <si>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</si>
  <si>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</si>
  <si>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</si>
  <si>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</si>
  <si>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</si>
  <si>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</si>
  <si>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</si>
  <si>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</si>
  <si>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</si>
  <si>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</si>
  <si>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</si>
  <si>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</si>
  <si>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</si>
  <si>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</si>
  <si>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</si>
  <si>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</si>
  <si>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</si>
  <si>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</si>
  <si>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</si>
  <si>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</si>
  <si>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</si>
  <si>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</si>
  <si>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</si>
  <si>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</si>
  <si>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</si>
  <si>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</si>
  <si>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</si>
  <si>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</si>
  <si>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</si>
  <si>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</si>
  <si>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</si>
  <si>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</si>
  <si>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</si>
  <si>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</si>
  <si>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</si>
  <si>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</si>
  <si>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</si>
  <si>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</si>
  <si>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</si>
  <si>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</si>
  <si>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</si>
  <si>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</si>
  <si>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</si>
  <si>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</si>
  <si>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</si>
  <si>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</si>
  <si>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</si>
  <si>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</si>
  <si>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</si>
  <si>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</si>
  <si>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</si>
  <si>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</si>
  <si>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</si>
  <si>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</si>
  <si>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</si>
  <si>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</si>
  <si>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</si>
  <si>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</si>
  <si>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</si>
  <si>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</si>
  <si>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</si>
  <si>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</si>
  <si>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</si>
  <si>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</si>
  <si>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</si>
  <si>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</si>
  <si>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</si>
  <si>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</si>
  <si>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</si>
  <si>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</si>
  <si>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</si>
  <si>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</si>
  <si>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</si>
  <si>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</si>
  <si>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</si>
  <si>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</si>
  <si>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</si>
  <si>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</si>
  <si>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</si>
  <si>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</si>
  <si>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</si>
  <si>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</si>
  <si>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</si>
  <si>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</si>
  <si>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</si>
  <si>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</si>
  <si>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</si>
  <si>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</si>
  <si>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</si>
  <si>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</si>
  <si>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</si>
  <si>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</si>
  <si>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</si>
  <si>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</si>
  <si>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</si>
  <si>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</si>
  <si>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</si>
  <si>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</si>
  <si>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</si>
  <si>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</si>
  <si>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</si>
  <si>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</si>
  <si>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</si>
  <si>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</si>
  <si>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</si>
  <si>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</si>
  <si>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</si>
  <si>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</si>
  <si>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</si>
  <si>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</si>
  <si>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</si>
  <si>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</si>
  <si>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</si>
  <si>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</si>
  <si>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</si>
  <si>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</si>
  <si>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</si>
  <si>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</si>
  <si>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</si>
  <si>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</si>
  <si>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</si>
  <si>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</si>
  <si>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</si>
  <si>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</si>
  <si>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</si>
  <si>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</si>
  <si>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</si>
  <si>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</si>
  <si>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</si>
  <si>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</si>
  <si>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</si>
  <si>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</si>
  <si>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</si>
  <si>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</si>
  <si>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</si>
  <si>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</si>
  <si>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</si>
  <si>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</si>
  <si>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</si>
  <si>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</si>
  <si>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</si>
  <si>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</si>
  <si>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</si>
  <si>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</si>
  <si>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</si>
  <si>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</si>
  <si>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</si>
  <si>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</si>
  <si>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</si>
  <si>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</si>
  <si>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</si>
  <si>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</si>
  <si>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</si>
  <si>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</si>
  <si>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</si>
  <si>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</si>
  <si>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</si>
  <si>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</si>
  <si>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</si>
  <si>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</si>
  <si>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</si>
  <si>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</si>
  <si>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</si>
  <si>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</si>
  <si>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</si>
  <si>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</si>
  <si>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</si>
  <si>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</si>
  <si>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</si>
  <si>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</si>
  <si>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</si>
  <si>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</si>
  <si>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</si>
  <si>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</si>
  <si>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</si>
  <si>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</si>
  <si>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</si>
  <si>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</si>
  <si>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</si>
  <si>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</si>
  <si>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</si>
  <si>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</si>
  <si>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</si>
  <si>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</si>
  <si>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</si>
  <si>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</si>
  <si>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</si>
  <si>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</si>
  <si>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</si>
  <si>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</si>
  <si>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</si>
  <si>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</si>
  <si>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</si>
  <si>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</si>
  <si>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</si>
  <si>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</si>
  <si>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</si>
  <si>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</si>
  <si>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</si>
  <si>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</si>
  <si>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</si>
  <si>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</si>
  <si>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</si>
  <si>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</si>
  <si>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</si>
  <si>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</si>
  <si>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</si>
  <si>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</si>
  <si>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</si>
  <si>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</si>
  <si>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</si>
  <si>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</si>
  <si>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</si>
  <si>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</si>
  <si>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</si>
  <si>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</si>
  <si>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</si>
  <si>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</si>
  <si>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</si>
  <si>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</si>
  <si>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</si>
  <si>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</si>
  <si>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</si>
  <si>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</si>
  <si>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</si>
  <si>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</si>
  <si>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</si>
  <si>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</si>
  <si>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</si>
  <si>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</si>
  <si>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</si>
  <si>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</si>
  <si>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</si>
  <si>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</si>
  <si>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</si>
  <si>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</si>
  <si>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</si>
  <si>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</si>
  <si>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</si>
  <si>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</si>
  <si>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</si>
  <si>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</si>
  <si>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</si>
  <si>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</si>
  <si>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</si>
  <si>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</si>
  <si>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</si>
  <si>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</si>
  <si>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</si>
  <si>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</si>
  <si>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</si>
  <si>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</si>
  <si>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</si>
  <si>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</si>
  <si>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</si>
  <si>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</si>
  <si>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</si>
  <si>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</si>
  <si>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</si>
  <si>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</si>
  <si>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</si>
  <si>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</si>
  <si>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</si>
  <si>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</si>
  <si>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</si>
  <si>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</si>
  <si>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</si>
  <si>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</si>
  <si>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</si>
  <si>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</si>
  <si>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</si>
  <si>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</si>
  <si>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</si>
  <si>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</si>
  <si>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</si>
  <si>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</si>
  <si>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</si>
  <si>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</si>
  <si>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</si>
  <si>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</si>
  <si>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</si>
  <si>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</si>
  <si>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</si>
  <si>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</si>
  <si>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</si>
  <si>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</si>
  <si>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</si>
  <si>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</si>
  <si>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</si>
  <si>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</si>
  <si>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</si>
  <si>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</si>
  <si>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</si>
  <si>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</si>
  <si>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</si>
  <si>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</si>
  <si>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</si>
  <si>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</si>
  <si>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</si>
  <si>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</si>
  <si>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</si>
  <si>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</si>
  <si>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</si>
  <si>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</si>
  <si>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</si>
  <si>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</si>
  <si>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</si>
  <si>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</si>
  <si>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</si>
  <si>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</si>
  <si>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</si>
  <si>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</si>
  <si>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</si>
  <si>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</si>
  <si>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</si>
  <si>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</si>
  <si>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</si>
  <si>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</si>
  <si>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</si>
  <si>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</si>
  <si>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</si>
  <si>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</si>
  <si>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</si>
  <si>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</si>
  <si>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</si>
  <si>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</si>
  <si>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</si>
  <si>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</si>
  <si>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</si>
  <si>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</si>
  <si>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</si>
  <si>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</si>
  <si>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</si>
  <si>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</si>
  <si>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</si>
  <si>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</si>
  <si>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</si>
  <si>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</si>
  <si>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</si>
  <si>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</si>
  <si>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</si>
  <si>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</si>
  <si>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</si>
  <si>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</si>
  <si>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</si>
  <si>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</si>
  <si>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</si>
  <si>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</si>
  <si>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</si>
  <si>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</si>
  <si>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</si>
  <si>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</si>
  <si>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</si>
  <si>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</si>
  <si>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</si>
  <si>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</si>
  <si>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</si>
  <si>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</si>
  <si>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</si>
  <si>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</si>
  <si>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</si>
  <si>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</si>
  <si>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</si>
  <si>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</si>
  <si>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</si>
  <si>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</si>
  <si>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</si>
  <si>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</si>
  <si>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</si>
  <si>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</si>
  <si>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</si>
  <si>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</si>
  <si>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</si>
  <si>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</si>
  <si>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</si>
  <si>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</si>
  <si>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</si>
  <si>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</si>
  <si>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</si>
  <si>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</si>
  <si>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</si>
  <si>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</si>
  <si>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</si>
  <si>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</si>
  <si>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</si>
  <si>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</si>
  <si>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</si>
  <si>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</si>
  <si>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</si>
  <si>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</si>
  <si>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</si>
  <si>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</si>
  <si>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</si>
  <si>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</si>
  <si>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</si>
  <si>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</si>
  <si>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</si>
  <si>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</si>
  <si>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</si>
  <si>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</si>
  <si>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</si>
  <si>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</si>
  <si>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</si>
  <si>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</si>
  <si>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</si>
  <si>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</si>
  <si>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</si>
  <si>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</si>
  <si>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</si>
  <si>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</si>
  <si>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</si>
  <si>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</si>
  <si>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</si>
  <si>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</si>
  <si>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</si>
  <si>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</si>
  <si>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</si>
  <si>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</si>
  <si>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</si>
  <si>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</si>
  <si>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</si>
  <si>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</si>
  <si>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</si>
  <si>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</si>
  <si>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</si>
  <si>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</si>
  <si>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</si>
  <si>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</si>
  <si>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</si>
  <si>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</si>
  <si>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</si>
  <si>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</si>
  <si>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</si>
  <si>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</si>
  <si>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</si>
  <si>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</si>
  <si>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</si>
  <si>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</si>
  <si>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</si>
  <si>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</si>
  <si>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</si>
  <si>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</si>
  <si>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</si>
  <si>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</si>
  <si>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</si>
  <si>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</si>
  <si>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</si>
  <si>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</si>
  <si>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</si>
  <si>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</si>
  <si>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</si>
  <si>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</si>
  <si>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</si>
  <si>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</si>
  <si>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</si>
  <si>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</si>
  <si>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</si>
  <si>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</si>
  <si>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</si>
  <si>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</si>
  <si>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</si>
  <si>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</si>
  <si>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</si>
  <si>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</si>
  <si>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</si>
  <si>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</si>
  <si>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</si>
  <si>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</si>
  <si>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</si>
  <si>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</si>
  <si>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</si>
  <si>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</si>
  <si>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</si>
  <si>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</si>
  <si>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</si>
  <si>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</si>
  <si>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</si>
  <si>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</si>
  <si>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</si>
  <si>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</si>
  <si>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</si>
  <si>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</si>
  <si>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</si>
  <si>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</si>
  <si>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</si>
  <si>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</si>
  <si>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</si>
  <si>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</si>
  <si>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</si>
  <si>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</si>
  <si>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</si>
  <si>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</si>
  <si>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</si>
  <si>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</si>
  <si>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</si>
  <si>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</si>
  <si>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</si>
  <si>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</si>
  <si>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</si>
  <si>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</si>
  <si>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</si>
  <si>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</si>
  <si>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</si>
  <si>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</si>
  <si>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</si>
  <si>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</si>
  <si>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</si>
  <si>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</si>
  <si>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</si>
  <si>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</si>
  <si>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</si>
  <si>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</si>
  <si>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</si>
  <si>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</si>
  <si>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</si>
  <si>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</si>
  <si>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</si>
  <si>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</si>
  <si>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</si>
  <si>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</si>
  <si>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</si>
  <si>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</si>
  <si>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</si>
  <si>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</si>
  <si>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</si>
  <si>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</si>
  <si>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</si>
  <si>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</si>
  <si>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</si>
  <si>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</si>
  <si>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</si>
  <si>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</si>
  <si>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</si>
  <si>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</si>
  <si>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</si>
  <si>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</si>
  <si>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</si>
  <si>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</si>
  <si>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</si>
  <si>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</si>
  <si>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</si>
  <si>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</si>
  <si>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</si>
  <si>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</si>
  <si>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</si>
  <si>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</si>
  <si>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</si>
  <si>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</si>
  <si>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</si>
  <si>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</si>
  <si>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</si>
  <si>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</si>
  <si>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</si>
  <si>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</si>
  <si>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</si>
  <si>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</si>
  <si>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</si>
  <si>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</si>
  <si>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</si>
  <si>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</si>
  <si>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</si>
  <si>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</si>
  <si>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</si>
  <si>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</si>
  <si>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</si>
  <si>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</si>
  <si>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</si>
  <si>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</si>
  <si>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</si>
  <si>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</si>
  <si>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</si>
  <si>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</si>
  <si>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</si>
  <si>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</si>
  <si>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</si>
  <si>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</si>
  <si>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</si>
  <si>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</si>
  <si>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</si>
  <si>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</si>
  <si>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</si>
  <si>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</si>
  <si>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</si>
  <si>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</si>
  <si>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</si>
  <si>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</si>
  <si>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</si>
  <si>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</si>
  <si>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</si>
  <si>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</si>
  <si>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</si>
  <si>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</si>
  <si>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</si>
  <si>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</si>
  <si>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</si>
  <si>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</si>
  <si>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</si>
  <si>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</si>
  <si>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</si>
  <si>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</si>
  <si>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</si>
  <si>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</si>
  <si>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</si>
  <si>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</si>
  <si>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</si>
  <si>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</si>
  <si>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</si>
  <si>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</si>
  <si>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</si>
  <si>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</si>
  <si>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</si>
  <si>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</si>
  <si>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</si>
  <si>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</si>
  <si>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</si>
  <si>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</si>
  <si>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</si>
  <si>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</si>
  <si>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</si>
  <si>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</si>
  <si>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</si>
  <si>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</si>
  <si>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</si>
  <si>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</si>
  <si>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</si>
  <si>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</si>
  <si>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</si>
  <si>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</si>
  <si>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</si>
  <si>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</si>
  <si>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</si>
  <si>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</si>
  <si>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</si>
  <si>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</si>
  <si>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</si>
  <si>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</si>
  <si>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</si>
  <si>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</si>
  <si>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</si>
  <si>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</si>
  <si>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</si>
  <si>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</si>
  <si>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</si>
  <si>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</si>
  <si>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</si>
  <si>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</si>
  <si>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</si>
  <si>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</si>
  <si>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</si>
  <si>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</si>
  <si>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</si>
  <si>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</si>
  <si>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</si>
  <si>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</si>
  <si>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</si>
  <si>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</si>
  <si>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</si>
  <si>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</si>
  <si>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</si>
  <si>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</si>
  <si>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</si>
  <si>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</si>
  <si>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</si>
  <si>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</si>
  <si>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</si>
  <si>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</si>
  <si>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</si>
  <si>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</si>
  <si>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</si>
  <si>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</si>
  <si>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</si>
  <si>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</si>
  <si>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</si>
  <si>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</si>
  <si>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</si>
  <si>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</si>
  <si>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</si>
  <si>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</si>
  <si>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</si>
  <si>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</si>
  <si>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</si>
  <si>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</si>
  <si>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</si>
  <si>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</si>
  <si>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</si>
  <si>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</si>
  <si>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</si>
  <si>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</si>
  <si>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</si>
  <si>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</si>
  <si>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</si>
  <si>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</si>
  <si>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</si>
  <si>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</si>
  <si>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</si>
  <si>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</si>
  <si>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</si>
  <si>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</si>
  <si>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</si>
  <si>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</si>
  <si>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</si>
  <si>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</si>
  <si>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</si>
  <si>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</si>
  <si>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</si>
  <si>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</si>
  <si>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</si>
  <si>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</si>
  <si>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</si>
  <si>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</si>
  <si>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</si>
  <si>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</si>
  <si>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</si>
  <si>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</si>
  <si>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</si>
  <si>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</si>
  <si>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</si>
  <si>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</si>
  <si>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</si>
  <si>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</si>
  <si>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</si>
  <si>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</si>
  <si>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</si>
  <si>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</si>
  <si>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</si>
  <si>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</si>
  <si>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</si>
  <si>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</si>
  <si>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</si>
  <si>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</si>
  <si>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</si>
  <si>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</si>
  <si>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</si>
  <si>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</si>
  <si>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</si>
  <si>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</si>
  <si>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</si>
  <si>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</si>
  <si>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</si>
  <si>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</si>
  <si>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</si>
  <si>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</si>
  <si>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</si>
  <si>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</si>
  <si>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</si>
  <si>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</si>
  <si>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</si>
  <si>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</si>
  <si>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</si>
  <si>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</si>
  <si>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</si>
  <si>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</si>
  <si>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</si>
  <si>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</si>
  <si>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</si>
  <si>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</si>
  <si>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</si>
  <si>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</si>
  <si>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</si>
  <si>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</si>
  <si>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</si>
  <si>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</si>
  <si>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</si>
  <si>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</si>
  <si>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</si>
  <si>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</si>
  <si>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</si>
  <si>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</si>
  <si>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</si>
  <si>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</si>
  <si>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</si>
  <si>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</si>
  <si>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</si>
  <si>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</si>
  <si>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</si>
  <si>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</si>
  <si>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</si>
  <si>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</si>
  <si>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</si>
  <si>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</si>
  <si>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</si>
  <si>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</si>
  <si>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</si>
  <si>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</si>
  <si>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</si>
  <si>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</si>
  <si>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</si>
  <si>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</si>
  <si>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</si>
  <si>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</si>
  <si>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</si>
  <si>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</si>
  <si>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</si>
  <si>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</si>
  <si>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</si>
  <si>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</si>
  <si>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</si>
  <si>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</si>
  <si>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</si>
  <si>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</si>
  <si>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</si>
  <si>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</si>
  <si>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</si>
  <si>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</si>
  <si>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</si>
  <si>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</si>
  <si>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</si>
  <si>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</si>
  <si>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</si>
  <si>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</si>
  <si>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</si>
  <si>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</si>
  <si>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</si>
  <si>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</si>
  <si>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</si>
  <si>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</si>
  <si>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</si>
  <si>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</si>
  <si>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</si>
  <si>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</si>
  <si>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</si>
  <si>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</si>
  <si>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</si>
  <si>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</si>
  <si>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</si>
  <si>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</si>
  <si>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</si>
  <si>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</si>
  <si>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</si>
  <si>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</si>
  <si>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</si>
  <si>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</si>
  <si>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</si>
  <si>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</si>
  <si>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</si>
  <si>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</si>
  <si>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</si>
  <si>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</si>
  <si>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</si>
  <si>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</si>
  <si>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</si>
  <si>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</si>
  <si>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</si>
  <si>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</si>
  <si>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</si>
  <si>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</si>
  <si>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</si>
  <si>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</si>
  <si>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</si>
  <si>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</si>
  <si>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</si>
  <si>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</si>
  <si>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</si>
  <si>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</si>
  <si>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</si>
  <si>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</si>
  <si>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</si>
  <si>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</si>
  <si>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</si>
  <si>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</si>
  <si>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</si>
  <si>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</si>
  <si>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</si>
  <si>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</si>
  <si>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</si>
  <si>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</si>
  <si>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</si>
  <si>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</si>
  <si>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</si>
  <si>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</si>
  <si>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</si>
  <si>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</si>
  <si>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</si>
  <si>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</si>
  <si>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</si>
  <si>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</si>
  <si>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</si>
  <si>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</si>
  <si>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</si>
  <si>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</si>
  <si>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</si>
  <si>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</si>
  <si>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</si>
  <si>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</si>
  <si>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</si>
  <si>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</si>
  <si>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</si>
  <si>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</si>
  <si>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</si>
  <si>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</si>
  <si>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</si>
  <si>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</si>
  <si>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</si>
  <si>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</si>
  <si>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</si>
  <si>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</si>
  <si>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</si>
  <si>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</si>
  <si>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</si>
  <si>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</si>
  <si>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</si>
  <si>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</si>
  <si>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</si>
  <si>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</si>
  <si>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</si>
  <si>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</si>
  <si>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</si>
  <si>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</si>
  <si>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</si>
  <si>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</si>
  <si>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</si>
  <si>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</si>
  <si>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</si>
  <si>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</si>
  <si>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</si>
  <si>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</si>
  <si>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</si>
  <si>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</si>
  <si>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</si>
  <si>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</si>
  <si>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</si>
  <si>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</si>
  <si>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</si>
  <si>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</si>
  <si>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</si>
  <si>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</si>
  <si>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</si>
  <si>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</si>
  <si>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</si>
  <si>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</si>
  <si>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</si>
  <si>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</si>
  <si>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</si>
  <si>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</si>
  <si>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</si>
  <si>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</si>
  <si>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</si>
  <si>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</si>
  <si>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</si>
  <si>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</si>
  <si>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</si>
  <si>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</si>
  <si>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</si>
  <si>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</si>
  <si>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</si>
  <si>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</si>
  <si>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</si>
  <si>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</si>
  <si>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</si>
  <si>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</si>
  <si>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</si>
  <si>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</si>
  <si>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</si>
  <si>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</si>
  <si>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</si>
  <si>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</si>
  <si>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</si>
  <si>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</si>
  <si>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</si>
  <si>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</si>
  <si>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</si>
  <si>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</si>
  <si>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</si>
  <si>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</si>
  <si>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</si>
  <si>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</si>
  <si>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</si>
  <si>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</si>
  <si>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</si>
  <si>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</si>
  <si>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</si>
  <si>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</si>
  <si>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</si>
  <si>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</si>
  <si>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</si>
  <si>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</si>
  <si>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</si>
  <si>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</si>
  <si>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</si>
  <si>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</si>
  <si>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</si>
  <si>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</si>
  <si>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</si>
  <si>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</si>
  <si>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</si>
  <si>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</si>
  <si>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</si>
  <si>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</si>
  <si>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</si>
  <si>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</si>
  <si>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</si>
  <si>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</si>
  <si>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</si>
  <si>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</si>
  <si>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</si>
  <si>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</si>
  <si>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</si>
  <si>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</si>
  <si>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</si>
  <si>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</si>
  <si>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</si>
  <si>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</si>
  <si>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</si>
  <si>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</si>
  <si>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</si>
  <si>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</si>
  <si>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</si>
  <si>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</si>
  <si>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</si>
  <si>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</si>
  <si>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</si>
  <si>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</si>
  <si>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</si>
  <si>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</si>
  <si>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</si>
  <si>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</si>
  <si>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</si>
  <si>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</si>
  <si>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</si>
  <si>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</si>
  <si>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</si>
  <si>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</si>
  <si>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</si>
  <si>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</si>
  <si>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</si>
  <si>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</si>
  <si>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</si>
  <si>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</si>
  <si>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</si>
  <si>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</si>
  <si>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</si>
  <si>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</si>
  <si>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</si>
  <si>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</si>
  <si>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</si>
  <si>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</si>
  <si>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</si>
  <si>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</si>
  <si>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</si>
  <si>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</si>
  <si>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</si>
  <si>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</si>
  <si>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</si>
  <si>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</si>
  <si>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</si>
  <si>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</si>
  <si>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</si>
  <si>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</si>
  <si>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</si>
  <si>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</si>
  <si>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</si>
  <si>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</si>
  <si>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</si>
  <si>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</si>
  <si>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</si>
  <si>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</si>
  <si>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</si>
  <si>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</si>
  <si>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</si>
  <si>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</si>
  <si>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</si>
  <si>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</si>
  <si>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</si>
  <si>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</si>
  <si>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</si>
  <si>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</si>
  <si>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</si>
  <si>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</si>
  <si>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</si>
  <si>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</si>
  <si>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</si>
  <si>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</si>
  <si>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</si>
  <si>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</si>
  <si>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</si>
  <si>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</si>
  <si>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</si>
  <si>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</si>
  <si>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</si>
  <si>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</si>
  <si>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</si>
  <si>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</si>
  <si>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</si>
  <si>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</si>
  <si>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</si>
  <si>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</si>
  <si>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</si>
  <si>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</si>
  <si>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</si>
  <si>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</si>
  <si>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</si>
  <si>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</si>
  <si>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</si>
  <si>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</si>
  <si>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</si>
  <si>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</si>
  <si>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</si>
  <si>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</si>
  <si>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</si>
  <si>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</si>
  <si>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</si>
  <si>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</si>
  <si>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</si>
  <si>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</si>
  <si>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</si>
  <si>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</si>
  <si>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</si>
  <si>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</si>
  <si>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</si>
  <si>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</si>
  <si>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</si>
  <si>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</si>
  <si>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</si>
  <si>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</si>
  <si>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</si>
  <si>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</si>
  <si>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</si>
  <si>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</si>
  <si>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</si>
  <si>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</si>
  <si>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</si>
  <si>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</si>
  <si>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</si>
  <si>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</si>
  <si>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</si>
  <si>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</si>
  <si>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</si>
  <si>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</si>
  <si>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</si>
  <si>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</si>
  <si>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</si>
  <si>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</si>
  <si>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</si>
  <si>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</si>
  <si>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</si>
  <si>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</si>
  <si>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</si>
  <si>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</si>
  <si>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</si>
  <si>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</si>
  <si>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</si>
  <si>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</si>
  <si>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</si>
  <si>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</si>
  <si>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</si>
  <si>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</si>
  <si>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</si>
  <si>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</si>
  <si>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</si>
  <si>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</si>
  <si>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</si>
  <si>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</si>
  <si>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</si>
  <si>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</si>
  <si>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</si>
  <si>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</si>
  <si>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</si>
  <si>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</si>
  <si>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</si>
  <si>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</si>
  <si>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</si>
  <si>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</si>
  <si>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</si>
  <si>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</si>
  <si>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</si>
  <si>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</si>
  <si>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</si>
  <si>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</si>
  <si>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</si>
  <si>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</si>
  <si>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</si>
  <si>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</si>
  <si>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</si>
  <si>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</si>
  <si>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</si>
  <si>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</si>
  <si>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</si>
  <si>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</si>
  <si>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</si>
  <si>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</si>
  <si>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</si>
  <si>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</si>
  <si>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</si>
  <si>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</si>
  <si>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</si>
  <si>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</si>
  <si>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</si>
  <si>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</si>
  <si>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</si>
  <si>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</si>
  <si>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</si>
  <si>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</si>
  <si>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</si>
  <si>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</si>
  <si>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</si>
  <si>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</si>
  <si>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</si>
  <si>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</si>
  <si>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</si>
  <si>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</si>
  <si>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</si>
  <si>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</si>
  <si>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</si>
  <si>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</si>
  <si>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</si>
  <si>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</si>
  <si>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</si>
  <si>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</si>
  <si>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</si>
  <si>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</si>
  <si>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</si>
  <si>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</si>
  <si>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</si>
  <si>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</si>
  <si>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</si>
  <si>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</si>
  <si>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</si>
  <si>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</si>
  <si>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</si>
  <si>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</si>
  <si>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</si>
  <si>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</si>
  <si>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</si>
  <si>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</si>
  <si>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</si>
  <si>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</si>
  <si>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</si>
  <si>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</si>
  <si>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</si>
  <si>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</si>
  <si>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</si>
  <si>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</si>
  <si>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</si>
  <si>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</si>
  <si>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</si>
  <si>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</si>
  <si>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</si>
  <si>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</si>
  <si>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</si>
  <si>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</si>
  <si>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</si>
  <si>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</si>
  <si>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</si>
  <si>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</si>
  <si>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</si>
  <si>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</si>
  <si>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</si>
  <si>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</si>
  <si>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</si>
  <si>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</si>
  <si>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</si>
  <si>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</si>
  <si>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</si>
  <si>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</si>
  <si>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</si>
  <si>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</si>
  <si>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</si>
  <si>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</si>
  <si>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</si>
  <si>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</si>
  <si>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</si>
  <si>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</si>
  <si>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</si>
  <si>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</si>
  <si>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</si>
  <si>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</si>
  <si>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</si>
  <si>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</si>
  <si>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</si>
  <si>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</si>
  <si>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</si>
  <si>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</si>
  <si>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</si>
  <si>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</si>
  <si>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</si>
  <si>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</si>
  <si>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</si>
  <si>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</si>
  <si>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</si>
  <si>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</si>
  <si>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</si>
  <si>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</si>
  <si>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</si>
  <si>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</si>
  <si>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</si>
  <si>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</si>
  <si>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</si>
  <si>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</si>
  <si>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</si>
  <si>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</si>
  <si>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</si>
  <si>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</si>
  <si>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</si>
  <si>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</si>
  <si>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</si>
  <si>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</si>
  <si>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</si>
  <si>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</si>
  <si>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</si>
  <si>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</si>
  <si>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</si>
  <si>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</si>
  <si>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</si>
  <si>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</si>
  <si>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</si>
  <si>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</si>
  <si>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</si>
  <si>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</si>
  <si>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</si>
  <si>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</si>
  <si>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</si>
  <si>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</si>
  <si>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</si>
  <si>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</si>
  <si>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</si>
  <si>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</si>
  <si>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</si>
  <si>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</si>
  <si>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</si>
  <si>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</si>
  <si>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</si>
  <si>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</si>
  <si>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</si>
  <si>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</si>
  <si>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</si>
  <si>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</si>
  <si>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</si>
  <si>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</si>
  <si>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</si>
  <si>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</si>
  <si>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</si>
  <si>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</si>
  <si>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</si>
  <si>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</si>
  <si>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</si>
  <si>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</si>
  <si>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</si>
  <si>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</si>
  <si>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</si>
  <si>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</si>
  <si>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</si>
  <si>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</si>
  <si>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</si>
  <si>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</si>
  <si>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</si>
  <si>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</si>
  <si>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</si>
  <si>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</si>
  <si>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</si>
  <si>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</si>
  <si>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</si>
  <si>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</si>
  <si>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</si>
  <si>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</si>
  <si>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</si>
  <si>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</si>
  <si>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</si>
  <si>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</si>
  <si>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</si>
  <si>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</si>
  <si>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</si>
  <si>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</si>
  <si>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</si>
  <si>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</si>
  <si>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</si>
  <si>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</si>
  <si>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</si>
  <si>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</si>
  <si>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</si>
  <si>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</si>
  <si>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</si>
  <si>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</si>
  <si>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</si>
  <si>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</si>
  <si>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</si>
  <si>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</si>
  <si>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</si>
  <si>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</si>
  <si>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</si>
  <si>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</si>
  <si>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</si>
  <si>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</si>
  <si>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</si>
  <si>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</si>
  <si>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</si>
  <si>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</si>
  <si>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</si>
  <si>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</si>
  <si>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</si>
  <si>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</si>
  <si>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</si>
  <si>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</si>
  <si>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</si>
  <si>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</si>
  <si>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</si>
  <si>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</si>
  <si>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</si>
  <si>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</si>
  <si>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</si>
  <si>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</si>
  <si>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</si>
  <si>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</si>
  <si>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</si>
  <si>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</si>
  <si>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</si>
  <si>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</si>
  <si>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</si>
  <si>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</si>
  <si>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</si>
  <si>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</si>
  <si>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</si>
  <si>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</si>
  <si>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</si>
  <si>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</si>
  <si>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</si>
  <si>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</si>
  <si>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</si>
  <si>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</si>
  <si>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</si>
  <si>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</si>
  <si>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</si>
  <si>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</si>
  <si>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</si>
  <si>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</si>
  <si>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</si>
  <si>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</si>
  <si>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</si>
  <si>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</si>
  <si>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</si>
  <si>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</si>
  <si>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</si>
  <si>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</si>
  <si>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</si>
  <si>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</si>
  <si>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</si>
  <si>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</si>
  <si>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</si>
  <si>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</si>
  <si>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</si>
  <si>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</si>
  <si>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</si>
  <si>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</si>
  <si>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</si>
  <si>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</si>
  <si>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</si>
  <si>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</si>
  <si>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</si>
  <si>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</si>
  <si>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</si>
  <si>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</si>
  <si>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</si>
  <si>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</si>
  <si>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</si>
  <si>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</si>
  <si>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</si>
  <si>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</si>
  <si>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</si>
  <si>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</si>
  <si>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</si>
  <si>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</si>
  <si>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</si>
  <si>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</si>
  <si>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</si>
  <si>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</si>
  <si>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</si>
  <si>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</si>
  <si>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</si>
  <si>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</si>
  <si>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</si>
  <si>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</si>
  <si>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</si>
  <si>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</si>
  <si>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</si>
  <si>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</si>
  <si>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</si>
  <si>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</si>
  <si>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</si>
  <si>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</si>
  <si>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</si>
  <si>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</si>
  <si>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</si>
  <si>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</si>
  <si>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</si>
  <si>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</si>
  <si>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</si>
  <si>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</si>
  <si>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</si>
  <si>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</si>
  <si>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</si>
  <si>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</si>
  <si>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</si>
  <si>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</si>
  <si>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</si>
  <si>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</si>
  <si>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</si>
  <si>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</si>
  <si>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</si>
  <si>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</si>
  <si>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</si>
  <si>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</si>
  <si>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</si>
  <si>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</si>
  <si>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</si>
  <si>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</si>
  <si>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</si>
  <si>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</si>
  <si>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</si>
  <si>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</si>
  <si>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</si>
  <si>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</si>
  <si>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</si>
  <si>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</si>
  <si>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</si>
  <si>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</si>
  <si>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</si>
  <si>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</si>
  <si>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</si>
  <si>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</si>
  <si>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</si>
  <si>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</si>
  <si>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</si>
  <si>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</si>
  <si>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</si>
  <si>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</si>
  <si>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</si>
  <si>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</si>
  <si>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</si>
  <si>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</si>
  <si>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</si>
  <si>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</si>
  <si>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</si>
  <si>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</si>
  <si>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</si>
  <si>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</si>
  <si>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</si>
  <si>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</si>
  <si>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</si>
  <si>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</si>
  <si>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</si>
  <si>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</si>
  <si>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</si>
  <si>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</si>
  <si>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</si>
  <si>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</si>
  <si>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</si>
  <si>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</si>
  <si>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</si>
  <si>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</si>
  <si>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</si>
  <si>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</si>
  <si>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</si>
  <si>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</si>
  <si>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</si>
  <si>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</si>
  <si>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</si>
  <si>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</si>
  <si>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</si>
  <si>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</si>
  <si>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</si>
  <si>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</si>
  <si>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</si>
  <si>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</si>
  <si>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</si>
  <si>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</si>
  <si>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</si>
  <si>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</si>
  <si>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</si>
  <si>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</si>
  <si>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</si>
  <si>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</si>
  <si>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</si>
  <si>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</si>
  <si>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</si>
  <si>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</si>
  <si>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</si>
  <si>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</si>
  <si>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</si>
  <si>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</si>
  <si>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</si>
  <si>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</si>
  <si>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</si>
  <si>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</si>
  <si>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</si>
  <si>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</si>
  <si>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</si>
  <si>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</si>
  <si>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</si>
  <si>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</si>
  <si>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</si>
  <si>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</si>
  <si>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</si>
  <si>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</si>
  <si>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</si>
  <si>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</si>
  <si>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</si>
  <si>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</si>
  <si>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</si>
  <si>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</si>
  <si>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</si>
  <si>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</si>
  <si>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</si>
  <si>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</si>
  <si>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</si>
  <si>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</si>
  <si>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</si>
  <si>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</si>
  <si>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</si>
  <si>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</si>
  <si>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</si>
  <si>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</si>
  <si>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</si>
  <si>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</si>
  <si>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</si>
  <si>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</si>
  <si>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</si>
  <si>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</si>
  <si>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</si>
  <si>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</si>
  <si>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</si>
  <si>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</si>
  <si>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</si>
  <si>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</si>
  <si>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</si>
  <si>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</si>
  <si>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</si>
  <si>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</si>
  <si>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</si>
  <si>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</si>
  <si>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</si>
  <si>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</si>
  <si>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</si>
  <si>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</si>
  <si>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</si>
  <si>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</si>
  <si>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</si>
  <si>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</si>
  <si>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</si>
  <si>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</si>
  <si>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</si>
  <si>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</si>
  <si>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</si>
  <si>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</si>
  <si>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</si>
  <si>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</si>
  <si>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</si>
  <si>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</si>
  <si>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</si>
  <si>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</si>
  <si>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</si>
  <si>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</si>
  <si>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</si>
  <si>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</si>
  <si>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</si>
  <si>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</si>
  <si>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</si>
  <si>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</si>
  <si>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</si>
  <si>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</si>
  <si>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</si>
  <si>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</si>
  <si>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</si>
  <si>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</si>
  <si>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</si>
  <si>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</si>
  <si>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</si>
  <si>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</si>
  <si>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</si>
  <si>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</si>
  <si>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</si>
  <si>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</si>
  <si>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</si>
  <si>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</si>
  <si>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</si>
  <si>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</si>
  <si>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</si>
  <si>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</si>
  <si>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</si>
  <si>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</si>
  <si>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</si>
  <si>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</si>
  <si>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</si>
  <si>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</si>
  <si>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</si>
  <si>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</si>
  <si>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</si>
  <si>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</si>
  <si>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</si>
  <si>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</si>
  <si>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</si>
  <si>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</si>
  <si>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</si>
  <si>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</si>
  <si>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</si>
  <si>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</si>
  <si>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</si>
  <si>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</si>
  <si>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</si>
  <si>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</si>
  <si>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</si>
  <si>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</si>
  <si>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</si>
  <si>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</si>
  <si>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</si>
  <si>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</si>
  <si>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</si>
  <si>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</si>
  <si>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</si>
  <si>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</si>
  <si>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</si>
  <si>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</si>
  <si>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</si>
  <si>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</si>
  <si>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</si>
  <si>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</si>
  <si>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</si>
  <si>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</si>
  <si>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</si>
  <si>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</si>
  <si>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</si>
  <si>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</si>
  <si>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</si>
  <si>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</si>
  <si>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</si>
  <si>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</si>
  <si>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</si>
  <si>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</si>
  <si>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</si>
  <si>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</si>
  <si>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</si>
  <si>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</si>
  <si>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</si>
  <si>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</si>
  <si>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</si>
  <si>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</si>
  <si>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</si>
  <si>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</si>
  <si>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</si>
  <si>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</si>
  <si>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</si>
  <si>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</si>
  <si>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</si>
  <si>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</si>
  <si>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</si>
  <si>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</si>
  <si>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</si>
  <si>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</si>
  <si>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</si>
  <si>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</si>
  <si>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</si>
  <si>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</si>
  <si>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</si>
  <si>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</si>
  <si>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</si>
  <si>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</si>
  <si>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</si>
  <si>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</si>
  <si>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</si>
  <si>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</si>
  <si>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</si>
  <si>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</si>
  <si>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</si>
  <si>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</si>
  <si>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</si>
  <si>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</si>
  <si>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</si>
  <si>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</si>
  <si>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</si>
  <si>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</si>
  <si>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</si>
  <si>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</si>
  <si>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</si>
  <si>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</si>
  <si>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</si>
  <si>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</si>
  <si>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</si>
  <si>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</si>
  <si>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</si>
  <si>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</si>
  <si>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</si>
  <si>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</si>
  <si>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</si>
  <si>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</si>
  <si>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</si>
  <si>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</si>
  <si>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</si>
  <si>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</si>
  <si>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</si>
  <si>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</si>
  <si>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</si>
  <si>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</si>
  <si>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</si>
  <si>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</si>
  <si>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</si>
  <si>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</si>
  <si>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</si>
  <si>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</si>
  <si>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</si>
  <si>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</si>
  <si>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</si>
  <si>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</si>
  <si>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</si>
  <si>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</si>
  <si>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</si>
  <si>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</si>
  <si>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</si>
  <si>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</si>
  <si>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</si>
  <si>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</si>
  <si>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</si>
  <si>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</si>
  <si>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</si>
  <si>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</si>
  <si>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</si>
  <si>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</si>
  <si>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</si>
  <si>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</si>
  <si>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</si>
  <si>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</si>
  <si>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</si>
  <si>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</si>
  <si>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</si>
  <si>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</si>
  <si>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</si>
  <si>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</si>
  <si>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</si>
  <si>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</si>
  <si>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</si>
  <si>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</si>
  <si>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</si>
  <si>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</si>
  <si>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</si>
  <si>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</si>
  <si>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</si>
  <si>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</si>
  <si>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</si>
  <si>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</si>
  <si>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</si>
  <si>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</si>
  <si>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</si>
  <si>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</si>
  <si>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</si>
  <si>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</si>
  <si>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</si>
  <si>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</si>
  <si>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</si>
  <si>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</si>
  <si>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</si>
  <si>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</si>
  <si>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</si>
  <si>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</si>
  <si>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</si>
  <si>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</si>
  <si>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</si>
  <si>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</si>
  <si>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</si>
  <si>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</si>
  <si>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</si>
  <si>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</si>
  <si>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</si>
  <si>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</si>
  <si>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</si>
  <si>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</si>
  <si>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</si>
  <si>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</si>
  <si>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</si>
  <si>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</si>
  <si>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</si>
  <si>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</si>
  <si>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</si>
  <si>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</si>
  <si>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</si>
  <si>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</si>
  <si>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</si>
  <si>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</si>
  <si>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</si>
  <si>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</si>
  <si>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</si>
  <si>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</si>
  <si>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</si>
  <si>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</si>
  <si>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</si>
  <si>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</si>
  <si>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</si>
  <si>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</si>
  <si>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</si>
  <si>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</si>
  <si>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</si>
  <si>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</si>
  <si>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</si>
  <si>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</si>
  <si>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</si>
  <si>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</si>
  <si>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</si>
  <si>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</si>
  <si>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</si>
  <si>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</si>
  <si>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</si>
  <si>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</si>
  <si>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</si>
  <si>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</si>
  <si>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</si>
  <si>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</si>
  <si>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</si>
  <si>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</si>
  <si>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</si>
  <si>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</si>
  <si>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</si>
  <si>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</si>
  <si>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</si>
  <si>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</si>
  <si>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</si>
  <si>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</si>
  <si>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</si>
  <si>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</si>
  <si>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</si>
  <si>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</si>
  <si>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</si>
  <si>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</si>
  <si>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</si>
  <si>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</si>
  <si>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</si>
  <si>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</si>
  <si>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</si>
  <si>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</si>
  <si>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</si>
  <si>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</si>
  <si>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</si>
  <si>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</si>
  <si>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</si>
  <si>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</si>
  <si>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</si>
  <si>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</si>
  <si>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</si>
  <si>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</si>
  <si>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</si>
  <si>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</si>
  <si>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</si>
  <si>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</si>
  <si>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</si>
  <si>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</si>
  <si>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</si>
  <si>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</si>
  <si>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</si>
  <si>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</si>
  <si>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</si>
  <si>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</si>
  <si>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</si>
  <si>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</si>
  <si>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</si>
  <si>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</si>
  <si>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</si>
  <si>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</si>
  <si>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</si>
  <si>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</si>
  <si>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</si>
  <si>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</si>
  <si>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</si>
  <si>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</si>
  <si>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</si>
  <si>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</si>
  <si>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</si>
  <si>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</si>
  <si>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</si>
  <si>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</si>
  <si>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</si>
  <si>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</si>
  <si>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</si>
  <si>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</si>
  <si>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</si>
  <si>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</si>
  <si>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</si>
  <si>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</si>
  <si>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</si>
  <si>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</si>
  <si>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</si>
  <si>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</si>
  <si>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</si>
  <si>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</si>
  <si>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</si>
  <si>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</si>
  <si>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</si>
  <si>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</si>
  <si>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</si>
  <si>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</si>
  <si>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</si>
  <si>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</si>
  <si>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</si>
  <si>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</si>
  <si>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</si>
  <si>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</si>
  <si>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</si>
  <si>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</si>
  <si>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</si>
  <si>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</si>
  <si>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</si>
  <si>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</si>
  <si>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</si>
  <si>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</si>
  <si>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</si>
  <si>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</si>
  <si>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</si>
  <si>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</si>
  <si>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</si>
  <si>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</si>
  <si>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</si>
  <si>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</si>
  <si>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</si>
  <si>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</si>
  <si>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</si>
  <si>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</si>
  <si>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</si>
  <si>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</si>
  <si>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</si>
  <si>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</si>
  <si>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</si>
  <si>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</si>
  <si>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</si>
  <si>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</si>
  <si>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</si>
  <si>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</si>
  <si>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</si>
  <si>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</si>
  <si>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</si>
  <si>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</si>
  <si>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</si>
  <si>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</si>
  <si>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</si>
  <si>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</si>
  <si>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</si>
  <si>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</si>
  <si>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</si>
  <si>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</si>
  <si>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</si>
  <si>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</si>
  <si>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</si>
  <si>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</si>
  <si>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</si>
  <si>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</si>
  <si>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</si>
  <si>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</si>
  <si>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</si>
  <si>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</si>
  <si>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</si>
  <si>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</si>
  <si>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</si>
  <si>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</si>
  <si>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</si>
  <si>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</si>
  <si>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</si>
  <si>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</si>
  <si>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</si>
  <si>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</si>
  <si>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</si>
  <si>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</si>
  <si>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</si>
  <si>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</si>
  <si>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</si>
  <si>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</si>
  <si>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</si>
  <si>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</si>
  <si>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</si>
  <si>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</si>
  <si>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</si>
  <si>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</si>
  <si>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</si>
  <si>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</si>
  <si>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</si>
  <si>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</si>
  <si>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</si>
  <si>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</si>
  <si>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</si>
  <si>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</si>
  <si>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</si>
  <si>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</si>
  <si>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</si>
  <si>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</si>
  <si>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</si>
  <si>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</si>
  <si>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</si>
  <si>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</si>
  <si>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</si>
  <si>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</si>
  <si>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</si>
  <si>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</si>
  <si>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</si>
  <si>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</si>
  <si>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</si>
  <si>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</si>
  <si>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</si>
  <si>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</si>
  <si>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</si>
  <si>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</si>
  <si>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</si>
  <si>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</si>
  <si>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</si>
  <si>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</si>
  <si>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</si>
  <si>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</si>
  <si>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</si>
  <si>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</si>
  <si>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</si>
  <si>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</si>
  <si>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</si>
  <si>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</si>
  <si>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</si>
  <si>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</si>
  <si>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</si>
  <si>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</si>
  <si>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</si>
  <si>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</si>
  <si>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</si>
  <si>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</si>
  <si>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</si>
  <si>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</si>
  <si>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</si>
  <si>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</si>
  <si>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</si>
  <si>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</si>
  <si>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</si>
  <si>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</si>
  <si>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</si>
  <si>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</si>
  <si>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</si>
  <si>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</si>
  <si>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</si>
  <si>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</si>
  <si>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</si>
  <si>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</si>
  <si>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</si>
  <si>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</si>
  <si>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</si>
  <si>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</si>
  <si>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</si>
  <si>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</si>
  <si>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</si>
  <si>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</si>
  <si>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</si>
  <si>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</si>
  <si>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</si>
  <si>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</si>
  <si>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</si>
  <si>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</si>
  <si>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</si>
  <si>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</si>
  <si>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</si>
  <si>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</si>
  <si>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</si>
  <si>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</si>
  <si>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</si>
  <si>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</si>
  <si>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</si>
  <si>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</si>
  <si>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</si>
  <si>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</si>
  <si>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</si>
  <si>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</si>
  <si>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</si>
  <si>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</si>
  <si>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</si>
  <si>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</si>
  <si>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</si>
  <si>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</si>
  <si>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</si>
  <si>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</si>
  <si>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</si>
  <si>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</si>
  <si>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</si>
  <si>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</si>
  <si>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</si>
  <si>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</si>
  <si>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</si>
  <si>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</si>
  <si>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</si>
  <si>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</si>
  <si>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</si>
  <si>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</si>
  <si>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</si>
  <si>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</si>
  <si>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</si>
  <si>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</si>
  <si>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</si>
  <si>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</si>
  <si>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</si>
  <si>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</si>
  <si>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</si>
  <si>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</si>
  <si>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</si>
  <si>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</si>
  <si>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</si>
  <si>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</si>
  <si>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</si>
  <si>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</si>
  <si>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</si>
  <si>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</si>
  <si>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</si>
  <si>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</si>
  <si>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</si>
  <si>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</si>
  <si>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</si>
  <si>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</si>
  <si>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</si>
  <si>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</si>
  <si>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</si>
  <si>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</si>
  <si>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</si>
  <si>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</si>
  <si>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</si>
  <si>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</si>
  <si>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</si>
  <si>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</si>
  <si>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</si>
  <si>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</si>
  <si>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</si>
  <si>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</si>
  <si>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</si>
  <si>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</si>
  <si>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</si>
  <si>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</si>
  <si>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</si>
  <si>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</si>
  <si>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</si>
  <si>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</si>
  <si>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</si>
  <si>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</si>
  <si>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</si>
  <si>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</si>
  <si>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</si>
  <si>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</si>
  <si>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</si>
  <si>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</si>
  <si>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</si>
  <si>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</si>
  <si>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</si>
  <si>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</si>
  <si>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</si>
  <si>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</si>
  <si>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</si>
  <si>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</si>
  <si>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</si>
  <si>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</si>
  <si>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</si>
  <si>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</si>
  <si>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</si>
  <si>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</si>
  <si>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</si>
  <si>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</si>
  <si>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</si>
  <si>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</si>
  <si>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</si>
  <si>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</si>
  <si>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</si>
  <si>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</si>
  <si>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</si>
  <si>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</si>
  <si>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</si>
  <si>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</si>
  <si>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</si>
  <si>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</si>
  <si>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</si>
  <si>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</si>
  <si>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</si>
  <si>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</si>
  <si>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</si>
  <si>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</si>
  <si>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</si>
  <si>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</si>
  <si>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</si>
  <si>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</si>
  <si>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</si>
  <si>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</si>
  <si>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</si>
  <si>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</si>
  <si>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</si>
  <si>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</si>
  <si>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</si>
  <si>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</si>
  <si>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</si>
  <si>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</si>
  <si>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</si>
  <si>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</si>
  <si>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</si>
  <si>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</si>
  <si>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</si>
  <si>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</si>
  <si>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</si>
  <si>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</si>
  <si>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</si>
  <si>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</si>
  <si>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</si>
  <si>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</si>
  <si>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</si>
  <si>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</si>
  <si>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</si>
  <si>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</si>
  <si>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</si>
  <si>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</si>
  <si>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</si>
  <si>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</si>
  <si>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</si>
  <si>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</si>
  <si>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</si>
  <si>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</si>
  <si>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</si>
  <si>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</si>
  <si>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</si>
  <si>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</si>
  <si>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</si>
  <si>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</si>
  <si>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</si>
  <si>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</si>
  <si>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</si>
  <si>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</si>
  <si>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</si>
  <si>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</si>
  <si>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</si>
  <si>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</si>
  <si>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</si>
  <si>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</si>
  <si>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</si>
  <si>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</si>
  <si>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</si>
  <si>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</si>
  <si>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</si>
  <si>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</si>
  <si>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</si>
  <si>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</si>
  <si>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</si>
  <si>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</si>
  <si>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</si>
  <si>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</si>
  <si>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</si>
  <si>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</si>
  <si>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</si>
  <si>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</si>
  <si>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</si>
  <si>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</si>
  <si>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</si>
  <si>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</si>
  <si>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</si>
  <si>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</si>
  <si>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</si>
  <si>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</si>
  <si>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</si>
  <si>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</si>
  <si>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</si>
  <si>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</si>
  <si>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</si>
  <si>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</si>
  <si>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</si>
  <si>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</si>
  <si>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</si>
  <si>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</si>
  <si>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</si>
  <si>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</si>
  <si>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</si>
  <si>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</si>
  <si>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</si>
  <si>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</si>
  <si>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</si>
  <si>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</si>
  <si>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</si>
  <si>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</si>
  <si>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</si>
  <si>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</si>
  <si>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</si>
  <si>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</si>
  <si>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</si>
  <si>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</si>
  <si>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</si>
  <si>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</si>
  <si>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</si>
  <si>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</si>
  <si>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</si>
  <si>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</si>
  <si>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</si>
  <si>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</si>
  <si>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</si>
  <si>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</si>
  <si>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</si>
  <si>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</si>
  <si>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</si>
  <si>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</si>
  <si>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</si>
  <si>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</si>
  <si>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</si>
  <si>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</si>
  <si>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</si>
  <si>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</si>
  <si>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</si>
  <si>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</si>
  <si>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</si>
  <si>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</si>
  <si>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</si>
  <si>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</si>
  <si>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</si>
  <si>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</si>
  <si>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</si>
  <si>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</si>
  <si>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</si>
  <si>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</si>
  <si>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</si>
  <si>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</si>
  <si>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</si>
  <si>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</si>
  <si>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</si>
  <si>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</si>
  <si>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</si>
  <si>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</si>
  <si>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</si>
  <si>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</si>
  <si>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</si>
  <si>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</si>
  <si>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</si>
  <si>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</si>
  <si>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</si>
  <si>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</si>
  <si>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</si>
  <si>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</si>
  <si>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</si>
  <si>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</si>
  <si>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</si>
  <si>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</si>
  <si>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</si>
  <si>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</si>
  <si>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</si>
  <si>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</si>
  <si>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</si>
  <si>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</si>
  <si>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</si>
  <si>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</si>
  <si>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</si>
  <si>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</si>
  <si>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</si>
  <si>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</si>
  <si>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</si>
  <si>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</si>
  <si>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</si>
  <si>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</si>
  <si>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</si>
  <si>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</si>
  <si>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</si>
  <si>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</si>
  <si>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</si>
  <si>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</si>
  <si>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</si>
  <si>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</si>
  <si>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</si>
  <si>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</si>
  <si>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</si>
  <si>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</si>
  <si>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</si>
  <si>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</si>
  <si>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</si>
  <si>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</si>
  <si>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</si>
  <si>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</si>
  <si>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</si>
  <si>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</si>
  <si>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</si>
  <si>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</si>
  <si>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</si>
  <si>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</si>
  <si>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</si>
  <si>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</si>
  <si>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</si>
  <si>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</si>
  <si>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</si>
  <si>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</si>
  <si>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</si>
  <si>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</si>
  <si>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</si>
  <si>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</si>
  <si>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</si>
  <si>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</si>
  <si>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</si>
  <si>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</si>
  <si>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</si>
  <si>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</si>
  <si>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</si>
  <si>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</si>
  <si>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</si>
  <si>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</si>
  <si>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</si>
  <si>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</si>
  <si>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</si>
  <si>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</si>
  <si>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</si>
  <si>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</si>
  <si>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</si>
  <si>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</si>
  <si>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</si>
  <si>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</si>
  <si>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</si>
  <si>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</si>
  <si>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</si>
  <si>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</si>
  <si>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</si>
  <si>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</si>
  <si>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</si>
  <si>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</si>
  <si>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</si>
  <si>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</si>
  <si>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</si>
  <si>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</si>
  <si>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</si>
  <si>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</si>
  <si>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</si>
  <si>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</si>
  <si>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</si>
  <si>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</si>
  <si>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</si>
  <si>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</si>
  <si>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</si>
  <si>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</si>
  <si>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</si>
  <si>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</si>
  <si>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</si>
  <si>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</si>
  <si>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</si>
  <si>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</si>
  <si>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</si>
  <si>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</si>
  <si>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</si>
  <si>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</si>
  <si>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</si>
  <si>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</si>
  <si>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</si>
  <si>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</si>
  <si>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</si>
  <si>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</si>
  <si>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</si>
  <si>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</si>
  <si>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</si>
  <si>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</si>
  <si>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</si>
  <si>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</si>
  <si>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</si>
  <si>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</si>
  <si>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</si>
  <si>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</si>
  <si>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</si>
  <si>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</si>
  <si>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</si>
  <si>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</si>
  <si>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</si>
  <si>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</si>
  <si>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</si>
  <si>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</si>
  <si>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</si>
  <si>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</si>
  <si>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</si>
  <si>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</si>
  <si>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</si>
  <si>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</si>
  <si>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</si>
  <si>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</si>
  <si>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</si>
  <si>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</si>
  <si>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</si>
  <si>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</si>
  <si>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</si>
  <si>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</si>
  <si>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</si>
  <si>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</si>
  <si>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</si>
  <si>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</si>
  <si>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</si>
  <si>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</si>
  <si>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</si>
  <si>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</si>
  <si>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</si>
  <si>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</si>
  <si>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</si>
  <si>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</si>
  <si>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</si>
  <si>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</si>
  <si>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</si>
  <si>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</si>
  <si>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</si>
  <si>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</si>
  <si>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</si>
  <si>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</si>
  <si>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</si>
  <si>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</si>
  <si>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</si>
  <si>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</si>
  <si>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</si>
  <si>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</si>
  <si>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</si>
  <si>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</si>
  <si>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</si>
  <si>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</si>
  <si>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</si>
  <si>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</si>
  <si>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</si>
  <si>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</si>
  <si>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</si>
  <si>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</si>
  <si>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</si>
  <si>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</si>
  <si>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</si>
  <si>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</si>
  <si>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</si>
  <si>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</si>
  <si>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</si>
  <si>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</si>
  <si>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</si>
  <si>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</si>
  <si>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</si>
  <si>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</si>
  <si>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</si>
  <si>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</si>
  <si>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</si>
  <si>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</si>
  <si>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</si>
  <si>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</si>
  <si>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</si>
  <si>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</si>
  <si>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</si>
  <si>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</si>
  <si>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</si>
  <si>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</si>
  <si>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</si>
  <si>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</si>
  <si>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</si>
  <si>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</si>
  <si>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</si>
  <si>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</si>
  <si>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</si>
  <si>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</si>
  <si>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</si>
  <si>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</si>
  <si>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</si>
  <si>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</si>
  <si>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</si>
  <si>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</si>
  <si>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</si>
  <si>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</si>
  <si>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</si>
  <si>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</si>
  <si>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</si>
  <si>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</si>
  <si>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</si>
  <si>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</si>
  <si>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</si>
  <si>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</si>
  <si>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</si>
  <si>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</si>
  <si>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</si>
  <si>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</si>
  <si>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</si>
  <si>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</si>
  <si>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</si>
  <si>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</si>
  <si>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</si>
  <si>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</si>
  <si>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</si>
  <si>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</si>
  <si>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</si>
  <si>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</si>
  <si>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</si>
  <si>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</si>
  <si>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</si>
  <si>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</si>
  <si>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</si>
  <si>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</si>
  <si>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</si>
  <si>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</si>
  <si>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</si>
  <si>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</si>
  <si>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</si>
  <si>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</si>
  <si>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</si>
  <si>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</si>
  <si>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</si>
  <si>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</si>
  <si>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</si>
  <si>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</si>
  <si>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</si>
  <si>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</si>
  <si>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</si>
  <si>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</si>
  <si>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</si>
  <si>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</si>
  <si>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</si>
  <si>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</si>
  <si>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</si>
  <si>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</si>
  <si>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</si>
  <si>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</si>
  <si>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</si>
  <si>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</si>
  <si>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</si>
  <si>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</si>
  <si>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</si>
  <si>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</si>
  <si>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</si>
  <si>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</si>
  <si>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</si>
  <si>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</si>
  <si>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</si>
  <si>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</si>
  <si>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</si>
  <si>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</si>
  <si>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</si>
  <si>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</si>
  <si>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</si>
  <si>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</si>
  <si>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</si>
  <si>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</si>
  <si>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</si>
  <si>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</si>
  <si>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</si>
  <si>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</si>
  <si>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</si>
  <si>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</si>
  <si>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</si>
  <si>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</si>
  <si>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</si>
  <si>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</si>
  <si>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</si>
  <si>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</si>
  <si>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</si>
  <si>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</si>
  <si>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</si>
  <si>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</si>
  <si>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</si>
  <si>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</si>
  <si>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</si>
  <si>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</si>
  <si>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</si>
  <si>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</si>
  <si>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</si>
  <si>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</si>
  <si>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</si>
  <si>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</si>
  <si>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</si>
  <si>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</si>
  <si>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</si>
  <si>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</si>
  <si>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</si>
  <si>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</si>
  <si>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</si>
  <si>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</si>
  <si>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</si>
  <si>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</si>
  <si>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</si>
  <si>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</si>
  <si>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</si>
  <si>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</si>
  <si>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</si>
  <si>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</si>
  <si>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</si>
  <si>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</si>
  <si>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</si>
  <si>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</si>
  <si>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</si>
  <si>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</si>
  <si>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</si>
  <si>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</si>
  <si>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</si>
  <si>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</si>
  <si>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</si>
  <si>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</si>
  <si>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</si>
  <si>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</si>
  <si>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</si>
  <si>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</si>
  <si>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</si>
  <si>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</si>
  <si>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</si>
  <si>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</si>
  <si>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</si>
  <si>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</si>
  <si>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</si>
  <si>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</si>
  <si>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</si>
  <si>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</si>
  <si>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</si>
  <si>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</si>
  <si>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</si>
  <si>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</si>
  <si>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</si>
  <si>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</si>
  <si>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</si>
  <si>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</si>
  <si>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</si>
  <si>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</si>
  <si>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</si>
  <si>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</si>
  <si>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</si>
  <si>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</si>
  <si>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</si>
  <si>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</si>
  <si>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</si>
  <si>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</si>
  <si>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</si>
  <si>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</si>
  <si>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</si>
  <si>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</si>
  <si>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</si>
  <si>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</si>
  <si>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</si>
  <si>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</si>
  <si>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</si>
  <si>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</si>
  <si>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</si>
  <si>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</si>
  <si>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</si>
  <si>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</si>
  <si>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</si>
  <si>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</si>
  <si>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</si>
  <si>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</si>
  <si>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</si>
  <si>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</si>
  <si>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</si>
  <si>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</si>
  <si>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</si>
  <si>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</si>
  <si>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</si>
  <si>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</si>
  <si>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</si>
  <si>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</si>
  <si>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</si>
  <si>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</si>
  <si>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</si>
  <si>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</si>
  <si>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</si>
  <si>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</si>
  <si>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</si>
  <si>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</si>
  <si>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</si>
  <si>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</si>
  <si>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</si>
  <si>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</si>
  <si>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</si>
  <si>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</si>
  <si>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</si>
  <si>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</si>
  <si>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</si>
  <si>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</si>
  <si>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</si>
  <si>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</si>
  <si>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</si>
  <si>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</si>
  <si>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</si>
  <si>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</si>
  <si>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</si>
  <si>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</si>
  <si>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</si>
  <si>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</si>
  <si>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</si>
  <si>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</si>
  <si>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</si>
  <si>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</si>
  <si>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</si>
  <si>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</si>
  <si>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</si>
  <si>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</si>
  <si>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</si>
  <si>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</si>
  <si>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</si>
  <si>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</si>
  <si>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</si>
  <si>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</si>
  <si>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</si>
  <si>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</si>
  <si>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</si>
  <si>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</si>
  <si>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</si>
  <si>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</si>
  <si>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</si>
  <si>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</si>
  <si>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</si>
  <si>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</si>
  <si>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</si>
  <si>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</si>
  <si>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</si>
  <si>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</si>
  <si>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</si>
  <si>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</si>
  <si>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</si>
  <si>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</si>
  <si>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</si>
  <si>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</si>
  <si>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</si>
  <si>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</si>
  <si>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</si>
  <si>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</si>
  <si>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</si>
  <si>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</si>
  <si>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</si>
  <si>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</si>
  <si>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</si>
  <si>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</si>
  <si>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</si>
  <si>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</si>
  <si>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</si>
  <si>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</si>
  <si>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</si>
  <si>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</si>
  <si>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</si>
  <si>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</si>
  <si>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</si>
  <si>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</si>
  <si>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</si>
  <si>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</si>
  <si>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</si>
  <si>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</si>
  <si>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</si>
  <si>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</si>
  <si>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</si>
  <si>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</si>
  <si>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</si>
  <si>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</si>
  <si>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</si>
  <si>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</si>
  <si>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</si>
  <si>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</si>
  <si>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</si>
  <si>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</si>
  <si>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</si>
  <si>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</si>
  <si>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</si>
  <si>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</si>
  <si>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</si>
  <si>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</si>
  <si>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</si>
  <si>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</si>
  <si>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</si>
  <si>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</si>
  <si>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</si>
  <si>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</si>
  <si>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</si>
  <si>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</si>
  <si>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</si>
  <si>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</si>
  <si>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</si>
  <si>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</si>
  <si>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</si>
  <si>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</si>
  <si>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</si>
  <si>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</si>
  <si>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</si>
  <si>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</si>
  <si>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</si>
  <si>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</si>
  <si>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</si>
  <si>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</si>
  <si>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</si>
  <si>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</si>
  <si>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</si>
  <si>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</si>
  <si>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</si>
  <si>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</si>
  <si>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</si>
  <si>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</si>
  <si>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</si>
  <si>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</si>
  <si>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</si>
  <si>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</si>
  <si>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</si>
  <si>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</si>
  <si>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</si>
  <si>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</si>
  <si>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</si>
  <si>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</si>
  <si>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</si>
  <si>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</si>
  <si>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</si>
  <si>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</si>
  <si>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</si>
  <si>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</si>
  <si>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</si>
  <si>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</si>
  <si>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</si>
  <si>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</si>
  <si>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</si>
  <si>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</si>
  <si>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</si>
  <si>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</si>
  <si>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</si>
  <si>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</si>
  <si>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</si>
  <si>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</si>
  <si>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</si>
  <si>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</si>
  <si>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</si>
  <si>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</si>
  <si>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</si>
  <si>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</si>
  <si>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</si>
  <si>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</si>
  <si>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</si>
  <si>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</si>
  <si>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</si>
  <si>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</si>
  <si>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</si>
  <si>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</si>
  <si>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</si>
  <si>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</si>
  <si>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</si>
  <si>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</si>
  <si>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</si>
  <si>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</si>
  <si>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</si>
  <si>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</si>
  <si>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</si>
  <si>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</si>
  <si>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</si>
  <si>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</si>
  <si>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</si>
  <si>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</si>
  <si>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</si>
  <si>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</si>
  <si>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</si>
  <si>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</si>
  <si>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</si>
  <si>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</si>
  <si>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</si>
  <si>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</si>
  <si>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</si>
  <si>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</si>
  <si>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</si>
  <si>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</si>
  <si>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</si>
  <si>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</si>
  <si>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</si>
  <si>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</si>
  <si>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</si>
  <si>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</si>
  <si>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</si>
  <si>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</si>
  <si>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</si>
  <si>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</si>
  <si>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</si>
  <si>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</si>
  <si>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</si>
  <si>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</si>
  <si>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</si>
  <si>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</si>
  <si>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</si>
  <si>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</si>
  <si>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</si>
  <si>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</si>
  <si>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</si>
  <si>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</si>
  <si>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</si>
  <si>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</si>
  <si>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</si>
  <si>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</si>
  <si>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</si>
  <si>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</si>
  <si>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</si>
  <si>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</si>
  <si>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</si>
  <si>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</si>
  <si>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</si>
  <si>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</si>
  <si>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</si>
  <si>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</si>
  <si>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</si>
  <si>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</si>
  <si>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</si>
  <si>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</si>
  <si>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</si>
  <si>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</si>
  <si>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</si>
  <si>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</si>
  <si>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</si>
  <si>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</si>
  <si>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</si>
  <si>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</si>
  <si>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</si>
  <si>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</si>
  <si>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</si>
  <si>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</si>
  <si>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</si>
  <si>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</si>
  <si>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</si>
  <si>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</si>
  <si>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</si>
  <si>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</si>
  <si>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</si>
  <si>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</si>
  <si>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</si>
  <si>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</si>
  <si>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</si>
  <si>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</si>
  <si>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</si>
  <si>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</si>
  <si>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</si>
  <si>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</si>
  <si>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</si>
  <si>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</si>
  <si>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</si>
  <si>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</si>
  <si>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</si>
  <si>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</si>
  <si>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</si>
  <si>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</si>
  <si>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</si>
  <si>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</si>
  <si>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</si>
  <si>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</si>
  <si>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</si>
  <si>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</si>
  <si>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</si>
  <si>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</si>
  <si>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</si>
  <si>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</si>
  <si>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</si>
  <si>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</si>
  <si>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</si>
  <si>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</si>
  <si>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</si>
  <si>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</si>
  <si>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</si>
  <si>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</si>
  <si>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</si>
  <si>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</si>
  <si>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</si>
  <si>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</si>
  <si>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</si>
  <si>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</si>
  <si>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</si>
  <si>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</si>
  <si>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</si>
  <si>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</si>
  <si>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</si>
  <si>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</si>
  <si>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</si>
  <si>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</si>
  <si>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</si>
  <si>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</si>
  <si>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</si>
  <si>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</si>
  <si>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</si>
  <si>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</si>
  <si>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</si>
  <si>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</si>
  <si>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</si>
  <si>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</si>
  <si>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</si>
  <si>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</si>
  <si>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</si>
  <si>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</si>
  <si>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</si>
  <si>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</si>
  <si>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</si>
  <si>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</si>
  <si>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</si>
  <si>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</si>
  <si>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</si>
  <si>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</si>
  <si>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</si>
  <si>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</si>
  <si>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</si>
  <si>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</si>
  <si>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</si>
  <si>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</si>
  <si>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</si>
  <si>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</si>
  <si>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</si>
  <si>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</si>
  <si>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</si>
  <si>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</si>
  <si>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</si>
  <si>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</si>
  <si>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</si>
  <si>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</si>
  <si>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</si>
  <si>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</si>
  <si>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</si>
  <si>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</si>
  <si>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</si>
  <si>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</si>
  <si>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</si>
  <si>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</si>
  <si>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</si>
  <si>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</si>
  <si>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</si>
  <si>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</si>
  <si>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</si>
  <si>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</si>
  <si>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</si>
  <si>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</si>
  <si>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</si>
  <si>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</si>
  <si>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</si>
  <si>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</si>
  <si>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</si>
  <si>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</si>
  <si>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</si>
  <si>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</si>
  <si>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</si>
  <si>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</si>
  <si>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</si>
  <si>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</si>
  <si>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</si>
  <si>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</si>
  <si>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</si>
  <si>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</si>
  <si>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</si>
  <si>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</si>
  <si>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</si>
  <si>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</si>
  <si>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</si>
  <si>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</si>
  <si>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</si>
  <si>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</si>
  <si>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</si>
  <si>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</si>
  <si>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</si>
  <si>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</si>
  <si>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</si>
  <si>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</si>
  <si>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</si>
  <si>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</si>
  <si>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</si>
  <si>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</si>
  <si>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</si>
  <si>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</si>
  <si>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</si>
  <si>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</si>
  <si>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</si>
  <si>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</si>
  <si>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</si>
  <si>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</si>
  <si>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</si>
  <si>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</si>
  <si>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</si>
  <si>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</si>
  <si>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</si>
  <si>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</si>
  <si>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</si>
  <si>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</si>
  <si>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</si>
  <si>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</si>
  <si>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</si>
  <si>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</si>
  <si>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</si>
  <si>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</si>
  <si>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</si>
  <si>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</si>
  <si>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</si>
  <si>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</si>
  <si>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</si>
  <si>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</si>
  <si>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</si>
  <si>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</si>
  <si>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</si>
  <si>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</si>
  <si>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</si>
  <si>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</si>
  <si>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</si>
  <si>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</si>
  <si>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</si>
  <si>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</si>
  <si>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</si>
  <si>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</si>
  <si>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</si>
  <si>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</si>
  <si>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</si>
  <si>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</si>
  <si>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</si>
  <si>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</si>
  <si>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</si>
  <si>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</si>
  <si>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</si>
  <si>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</si>
  <si>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</si>
  <si>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</si>
  <si>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</si>
  <si>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</si>
  <si>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</si>
  <si>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</si>
  <si>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</si>
  <si>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</si>
  <si>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</si>
  <si>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</si>
  <si>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</si>
  <si>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</si>
  <si>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</si>
  <si>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</si>
  <si>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</si>
  <si>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</si>
  <si>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</si>
  <si>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</si>
  <si>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</si>
  <si>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</si>
  <si>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</si>
  <si>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</si>
  <si>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</si>
  <si>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</si>
  <si>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</si>
  <si>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</si>
  <si>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</si>
  <si>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</si>
  <si>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</si>
  <si>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</si>
  <si>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</si>
  <si>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</si>
  <si>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</si>
  <si>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</si>
  <si>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</si>
  <si>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</si>
  <si>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</si>
  <si>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</si>
  <si>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</si>
  <si>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</si>
  <si>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</si>
  <si>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</si>
  <si>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</si>
  <si>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</si>
  <si>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</si>
  <si>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</si>
  <si>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</si>
  <si>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</si>
  <si>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</si>
  <si>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</si>
  <si>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</si>
  <si>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</si>
  <si>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</si>
  <si>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</si>
  <si>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</si>
  <si>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</si>
  <si>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</si>
  <si>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</si>
  <si>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</si>
  <si>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</si>
  <si>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</si>
  <si>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</si>
  <si>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</si>
  <si>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</si>
  <si>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</si>
  <si>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</si>
  <si>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</si>
  <si>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</si>
  <si>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</si>
  <si>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</si>
  <si>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</si>
  <si>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</si>
  <si>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</si>
  <si>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</si>
  <si>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</si>
  <si>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</si>
  <si>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</si>
  <si>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</si>
  <si>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</si>
  <si>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</si>
  <si>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</si>
  <si>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</si>
  <si>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</si>
  <si>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</si>
  <si>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</si>
  <si>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</si>
  <si>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</si>
  <si>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</si>
  <si>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</si>
  <si>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</si>
  <si>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</si>
  <si>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</si>
  <si>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</si>
  <si>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</si>
  <si>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</si>
  <si>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</si>
  <si>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</si>
  <si>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</si>
  <si>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</si>
  <si>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</si>
  <si>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</si>
  <si>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</si>
  <si>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</si>
  <si>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</si>
  <si>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</si>
  <si>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</si>
  <si>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</si>
  <si>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</si>
  <si>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</si>
  <si>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</si>
  <si>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</si>
  <si>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</si>
  <si>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</si>
  <si>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</si>
  <si>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</si>
  <si>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</si>
  <si>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</si>
  <si>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</si>
  <si>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</si>
  <si>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</si>
  <si>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</si>
  <si>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</si>
  <si>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</si>
  <si>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</si>
  <si>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</si>
  <si>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</si>
  <si>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</si>
  <si>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</si>
  <si>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</si>
  <si>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</si>
  <si>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</si>
  <si>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</si>
  <si>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</si>
  <si>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</si>
  <si>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</si>
  <si>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</si>
  <si>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</si>
  <si>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</si>
  <si>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</si>
  <si>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</si>
  <si>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</si>
  <si>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</si>
  <si>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</si>
  <si>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</si>
  <si>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</si>
  <si>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</si>
  <si>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</si>
  <si>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</si>
  <si>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</si>
  <si>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</si>
  <si>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</si>
  <si>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</si>
  <si>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</si>
  <si>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</si>
  <si>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</si>
  <si>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</si>
  <si>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</si>
  <si>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</si>
  <si>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</si>
  <si>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</si>
  <si>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</si>
  <si>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</si>
  <si>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</si>
  <si>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</si>
  <si>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</si>
  <si>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</si>
  <si>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</si>
  <si>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</si>
  <si>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</si>
  <si>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</si>
  <si>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</si>
  <si>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</si>
  <si>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</si>
  <si>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</si>
  <si>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</si>
  <si>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</si>
  <si>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</si>
  <si>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</si>
  <si>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</si>
  <si>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</si>
  <si>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</si>
  <si>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</si>
  <si>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</si>
  <si>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</si>
  <si>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</si>
  <si>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</si>
  <si>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</si>
  <si>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</si>
  <si>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</si>
  <si>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</si>
  <si>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</si>
  <si>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</si>
  <si>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</si>
  <si>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</si>
  <si>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</si>
  <si>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</si>
  <si>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</si>
  <si>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</si>
  <si>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</si>
  <si>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</si>
  <si>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</si>
  <si>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</si>
  <si>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</si>
  <si>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</si>
  <si>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</si>
  <si>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</si>
  <si>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</si>
  <si>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</si>
  <si>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</si>
  <si>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</si>
  <si>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</si>
  <si>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</si>
  <si>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</si>
  <si>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</si>
  <si>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</si>
  <si>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</si>
  <si>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</si>
  <si>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</si>
  <si>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</si>
  <si>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</si>
  <si>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</si>
  <si>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</si>
  <si>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</si>
  <si>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</si>
  <si>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</si>
  <si>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</si>
  <si>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</si>
  <si>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</si>
  <si>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</si>
  <si>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</si>
  <si>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</si>
  <si>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</si>
  <si>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</si>
  <si>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</si>
  <si>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</si>
  <si>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</si>
  <si>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</si>
  <si>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</si>
  <si>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</si>
  <si>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</si>
  <si>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</si>
  <si>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</si>
  <si>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</si>
  <si>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</si>
  <si>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</si>
  <si>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</si>
  <si>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</si>
  <si>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</si>
  <si>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</si>
  <si>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</si>
  <si>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</si>
  <si>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</si>
  <si>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</si>
  <si>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</si>
  <si>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</si>
  <si>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</si>
  <si>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</si>
  <si>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</si>
  <si>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</si>
  <si>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</si>
  <si>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</si>
  <si>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</si>
  <si>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</si>
  <si>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</si>
  <si>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</si>
  <si>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</si>
  <si>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</si>
  <si>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</si>
  <si>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</si>
  <si>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</si>
  <si>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</si>
  <si>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</si>
  <si>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</si>
  <si>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</si>
  <si>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</si>
  <si>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</si>
  <si>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</si>
  <si>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</si>
  <si>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</si>
  <si>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</si>
  <si>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</si>
  <si>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</si>
  <si>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</si>
  <si>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</si>
  <si>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</si>
  <si>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</si>
  <si>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</si>
  <si>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</si>
  <si>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</si>
  <si>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</si>
  <si>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</si>
  <si>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</si>
  <si>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</si>
  <si>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</si>
  <si>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</si>
  <si>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</si>
  <si>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</si>
  <si>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</si>
  <si>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</si>
  <si>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</si>
  <si>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</si>
  <si>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</si>
  <si>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</si>
  <si>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</si>
  <si>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</si>
  <si>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</si>
  <si>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</si>
  <si>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</si>
  <si>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</si>
  <si>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</si>
  <si>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</si>
  <si>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</si>
  <si>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</si>
  <si>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</si>
  <si>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</si>
  <si>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</si>
  <si>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</si>
  <si>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</si>
  <si>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</si>
  <si>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</si>
  <si>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</si>
  <si>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</si>
  <si>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</si>
  <si>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</si>
  <si>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</si>
  <si>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</si>
  <si>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</si>
  <si>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</si>
  <si>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</si>
  <si>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</si>
  <si>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</si>
  <si>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</si>
  <si>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</si>
  <si>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</si>
  <si>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</si>
  <si>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</si>
  <si>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</si>
  <si>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</si>
  <si>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</si>
  <si>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</si>
  <si>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</si>
  <si>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</si>
  <si>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</si>
  <si>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</si>
  <si>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</si>
  <si>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</si>
  <si>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</si>
  <si>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</si>
  <si>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</si>
  <si>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</si>
  <si>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</si>
  <si>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</si>
  <si>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</si>
  <si>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</si>
  <si>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</si>
  <si>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</si>
  <si>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</si>
  <si>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</si>
  <si>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</si>
  <si>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</si>
  <si>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</si>
  <si>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</si>
  <si>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</si>
  <si>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</si>
  <si>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</si>
  <si>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</si>
  <si>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</si>
  <si>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</si>
  <si>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</si>
  <si>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</si>
  <si>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</si>
  <si>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</si>
  <si>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</si>
  <si>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</si>
  <si>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</si>
  <si>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</si>
  <si>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</si>
  <si>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</si>
  <si>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</si>
  <si>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</si>
  <si>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</si>
  <si>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</si>
  <si>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</si>
  <si>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</si>
  <si>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</si>
  <si>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</si>
  <si>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</si>
  <si>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</si>
  <si>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</si>
  <si>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</si>
  <si>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</si>
  <si>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</si>
  <si>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</si>
  <si>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</si>
  <si>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</si>
  <si>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</si>
  <si>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</si>
  <si>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</si>
  <si>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</si>
  <si>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</si>
  <si>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</si>
  <si>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</si>
  <si>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</si>
  <si>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</si>
  <si>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</si>
  <si>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</si>
  <si>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</si>
  <si>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</si>
  <si>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</si>
  <si>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</si>
  <si>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</si>
  <si>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</si>
  <si>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</si>
  <si>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</si>
  <si>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</si>
  <si>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</si>
  <si>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</si>
  <si>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</si>
  <si>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</si>
  <si>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</si>
  <si>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</si>
  <si>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</si>
  <si>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</si>
  <si>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</si>
  <si>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</si>
  <si>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</si>
  <si>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</si>
  <si>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</si>
  <si>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</si>
  <si>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</si>
  <si>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</si>
  <si>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</si>
  <si>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</si>
  <si>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</si>
  <si>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</si>
  <si>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</si>
  <si>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</si>
  <si>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</si>
  <si>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</si>
  <si>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</si>
  <si>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</si>
  <si>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</si>
  <si>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</si>
  <si>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</si>
  <si>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</si>
  <si>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</si>
  <si>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</si>
  <si>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</si>
  <si>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</si>
  <si>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</si>
  <si>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</si>
  <si>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</si>
  <si>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</si>
  <si>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</si>
  <si>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</si>
  <si>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</si>
  <si>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</si>
  <si>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</si>
  <si>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</si>
  <si>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</si>
  <si>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</si>
  <si>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</si>
  <si>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</si>
  <si>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</si>
  <si>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</si>
  <si>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</si>
  <si>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</si>
  <si>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</si>
  <si>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</si>
  <si>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</si>
  <si>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</si>
  <si>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</si>
  <si>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</si>
  <si>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</si>
  <si>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</si>
  <si>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</si>
  <si>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</si>
  <si>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</si>
  <si>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</si>
  <si>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</si>
  <si>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</si>
  <si>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</si>
  <si>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</si>
  <si>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</si>
  <si>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</si>
  <si>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</si>
  <si>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</si>
  <si>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</si>
  <si>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</si>
  <si>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</si>
  <si>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</si>
  <si>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</si>
  <si>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</si>
  <si>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</si>
  <si>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</si>
  <si>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</si>
  <si>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</si>
  <si>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</si>
  <si>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</si>
  <si>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</si>
  <si>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</si>
  <si>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</si>
  <si>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</si>
  <si>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</si>
  <si>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</si>
  <si>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</si>
  <si>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</si>
  <si>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</si>
  <si>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</si>
  <si>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</si>
  <si>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</si>
  <si>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</si>
  <si>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</si>
  <si>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</si>
  <si>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</si>
  <si>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</si>
  <si>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</si>
  <si>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</si>
  <si>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</si>
  <si>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</si>
  <si>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</si>
  <si>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</si>
  <si>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</si>
  <si>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</si>
  <si>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</si>
  <si>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</si>
  <si>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</si>
  <si>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</si>
  <si>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</si>
  <si>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</si>
  <si>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</si>
  <si>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</si>
  <si>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</si>
  <si>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</si>
  <si>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</si>
  <si>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</si>
  <si>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</si>
  <si>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</si>
  <si>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</si>
  <si>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</si>
  <si>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</si>
  <si>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</si>
  <si>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</si>
  <si>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</si>
  <si>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</si>
  <si>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</si>
  <si>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</si>
  <si>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</si>
  <si>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</si>
  <si>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</si>
  <si>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</si>
  <si>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</si>
  <si>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</si>
  <si>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</si>
  <si>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</si>
  <si>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</si>
  <si>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</si>
  <si>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</si>
  <si>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</si>
  <si>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</si>
  <si>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</si>
  <si>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</si>
  <si>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</si>
  <si>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</si>
  <si>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</si>
  <si>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</si>
  <si>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</si>
  <si>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</si>
  <si>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</si>
  <si>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</si>
  <si>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</si>
  <si>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</si>
  <si>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</si>
  <si>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</si>
  <si>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</si>
  <si>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</si>
  <si>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</si>
  <si>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</si>
  <si>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</si>
  <si>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</si>
  <si>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</si>
  <si>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</si>
  <si>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</si>
  <si>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</si>
  <si>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</si>
  <si>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</si>
  <si>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</si>
  <si>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</si>
  <si>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</si>
  <si>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</si>
  <si>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</si>
  <si>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</si>
  <si>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</si>
  <si>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</si>
  <si>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</si>
  <si>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</si>
  <si>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</si>
  <si>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</si>
  <si>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</si>
  <si>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</si>
  <si>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</si>
  <si>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</si>
  <si>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</si>
  <si>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</si>
  <si>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</si>
  <si>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</si>
  <si>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</si>
  <si>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</si>
  <si>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</si>
  <si>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</si>
  <si>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</si>
  <si>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</si>
  <si>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</si>
  <si>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</si>
  <si>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</si>
  <si>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</si>
  <si>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</si>
  <si>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</si>
  <si>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</si>
  <si>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</si>
  <si>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</si>
  <si>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</si>
  <si>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</si>
  <si>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</si>
  <si>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</si>
  <si>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</si>
  <si>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</si>
  <si>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</si>
  <si>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</si>
  <si>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</si>
  <si>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</si>
  <si>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</si>
  <si>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</si>
  <si>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</si>
  <si>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</si>
  <si>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</si>
  <si>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</si>
  <si>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</si>
  <si>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</si>
  <si>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</si>
  <si>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</si>
  <si>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</si>
  <si>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</si>
  <si>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</si>
  <si>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</si>
  <si>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</si>
  <si>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</si>
  <si>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</si>
  <si>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</si>
  <si>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</si>
  <si>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</si>
  <si>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</si>
  <si>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</si>
  <si>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</si>
  <si>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</si>
  <si>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</si>
  <si>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</si>
  <si>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</si>
  <si>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</si>
  <si>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</si>
  <si>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</si>
  <si>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</si>
  <si>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</si>
  <si>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</si>
  <si>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</si>
  <si>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</si>
  <si>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</si>
  <si>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</si>
  <si>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</si>
  <si>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</si>
  <si>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</si>
  <si>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</si>
  <si>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</si>
  <si>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</si>
  <si>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</si>
  <si>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</si>
  <si>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</si>
  <si>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</si>
  <si>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</si>
  <si>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</si>
  <si>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</si>
  <si>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</si>
  <si>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</si>
  <si>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</si>
  <si>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</si>
  <si>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</si>
  <si>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</si>
  <si>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</si>
  <si>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</si>
  <si>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</si>
  <si>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</si>
  <si>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</si>
  <si>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</si>
  <si>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</si>
  <si>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</si>
  <si>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</si>
  <si>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</si>
  <si>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</si>
  <si>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</si>
  <si>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</si>
  <si>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</si>
  <si>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</si>
  <si>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</si>
  <si>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</si>
  <si>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</si>
  <si>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</si>
  <si>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</si>
  <si>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</si>
  <si>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</si>
  <si>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</si>
  <si>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</si>
  <si>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</si>
  <si>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</si>
  <si>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</si>
  <si>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</si>
  <si>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</si>
  <si>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</si>
  <si>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</si>
  <si>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</si>
  <si>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</si>
  <si>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</si>
  <si>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</si>
  <si>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</si>
  <si>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</si>
  <si>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</si>
  <si>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</si>
  <si>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</si>
  <si>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</si>
  <si>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</si>
  <si>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</si>
  <si>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</si>
  <si>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</si>
  <si>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</si>
  <si>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</si>
  <si>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</si>
  <si>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</si>
  <si>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</si>
  <si>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</si>
  <si>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</si>
  <si>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</si>
  <si>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</si>
  <si>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</si>
  <si>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</si>
  <si>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</si>
  <si>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</si>
  <si>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</si>
  <si>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</si>
  <si>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</si>
  <si>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</si>
  <si>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</si>
  <si>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</si>
  <si>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</si>
  <si>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</si>
  <si>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</si>
  <si>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</si>
  <si>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</si>
  <si>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</si>
  <si>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</si>
  <si>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</si>
  <si>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</si>
  <si>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</si>
  <si>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</si>
  <si>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</si>
  <si>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</si>
  <si>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</si>
  <si>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</si>
  <si>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</si>
  <si>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</si>
  <si>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</si>
  <si>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</si>
  <si>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</si>
  <si>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</si>
  <si>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</si>
  <si>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</si>
  <si>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</si>
  <si>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</si>
  <si>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</si>
  <si>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</si>
  <si>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</si>
  <si>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</si>
  <si>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</si>
  <si>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</si>
  <si>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</si>
  <si>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</si>
  <si>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</si>
  <si>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</si>
  <si>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</si>
  <si>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</si>
  <si>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</si>
  <si>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</si>
  <si>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</si>
  <si>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</si>
  <si>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</si>
  <si>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</si>
  <si>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</si>
  <si>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</si>
  <si>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</si>
  <si>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</si>
  <si>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</si>
  <si>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</si>
  <si>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</si>
  <si>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</si>
  <si>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</si>
  <si>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</si>
  <si>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</si>
  <si>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</si>
  <si>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</si>
  <si>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</si>
  <si>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</si>
  <si>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</si>
  <si>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</si>
  <si>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</si>
  <si>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</si>
  <si>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</si>
  <si>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</si>
  <si>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</si>
  <si>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</si>
  <si>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</si>
  <si>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</si>
  <si>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</si>
  <si>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</si>
  <si>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</si>
  <si>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</si>
  <si>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</si>
  <si>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</si>
  <si>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</si>
  <si>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</si>
  <si>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</si>
  <si>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</si>
  <si>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</si>
  <si>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</si>
  <si>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</si>
  <si>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</si>
  <si>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</si>
  <si>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</si>
  <si>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</si>
  <si>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</si>
  <si>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</si>
  <si>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</si>
  <si>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</si>
  <si>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</si>
  <si>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</si>
  <si>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</si>
  <si>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</si>
  <si>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</si>
  <si>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</si>
  <si>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</si>
  <si>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</si>
  <si>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</si>
  <si>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</si>
  <si>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</si>
  <si>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</si>
  <si>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</si>
  <si>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</si>
  <si>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</si>
  <si>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</si>
  <si>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</si>
  <si>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</si>
  <si>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</si>
  <si>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</si>
  <si>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</si>
  <si>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</si>
  <si>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</si>
  <si>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</si>
  <si>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</si>
  <si>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</si>
  <si>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</si>
  <si>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</si>
  <si>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</si>
  <si>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</si>
  <si>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</si>
  <si>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</si>
  <si>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</si>
  <si>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</si>
  <si>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</si>
  <si>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</si>
  <si>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</si>
  <si>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</si>
  <si>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</si>
  <si>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</si>
  <si>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</si>
  <si>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</si>
  <si>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</si>
  <si>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</si>
  <si>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</si>
  <si>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</si>
  <si>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</si>
  <si>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</si>
  <si>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</si>
  <si>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</si>
  <si>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</si>
  <si>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</si>
  <si>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</si>
  <si>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</si>
  <si>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</si>
  <si>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</si>
  <si>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</si>
  <si>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</si>
  <si>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</si>
  <si>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</si>
  <si>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</si>
  <si>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</si>
  <si>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</si>
  <si>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</si>
  <si>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</si>
  <si>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</si>
  <si>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</si>
  <si>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</si>
  <si>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</si>
  <si>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</si>
  <si>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</si>
  <si>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</si>
  <si>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</si>
  <si>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</si>
  <si>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</si>
  <si>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</si>
  <si>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</si>
  <si>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</si>
  <si>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</si>
  <si>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</si>
  <si>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</si>
  <si>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</si>
  <si>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</si>
  <si>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</si>
  <si>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</si>
  <si>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</si>
  <si>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</si>
  <si>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</si>
  <si>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</si>
  <si>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</si>
  <si>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</si>
  <si>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</si>
  <si>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</si>
  <si>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</si>
  <si>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</si>
  <si>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</si>
  <si>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</si>
  <si>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</si>
  <si>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</si>
  <si>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</si>
  <si>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</si>
  <si>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</si>
  <si>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</si>
  <si>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</si>
  <si>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</si>
  <si>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</si>
  <si>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</si>
  <si>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</si>
  <si>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</si>
  <si>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</si>
  <si>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</si>
  <si>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</si>
  <si>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</si>
  <si>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</si>
  <si>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</si>
  <si>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</si>
  <si>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</si>
  <si>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</si>
  <si>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</si>
  <si>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</si>
  <si>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</si>
  <si>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</si>
  <si>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</si>
  <si>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</si>
  <si>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</si>
  <si>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</si>
  <si>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</si>
  <si>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</si>
  <si>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</si>
  <si>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</si>
  <si>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</si>
  <si>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</si>
  <si>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</si>
  <si>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</si>
  <si>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</si>
  <si>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</si>
  <si>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</si>
  <si>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</si>
  <si>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</si>
  <si>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</si>
  <si>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</si>
  <si>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</si>
  <si>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</si>
  <si>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</si>
  <si>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</si>
  <si>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</si>
  <si>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</si>
  <si>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</si>
  <si>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</si>
  <si>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</si>
  <si>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</si>
  <si>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</si>
  <si>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</si>
  <si>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</si>
  <si>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</si>
  <si>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</si>
  <si>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</si>
  <si>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</si>
  <si>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</si>
  <si>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</si>
  <si>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</si>
  <si>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</si>
  <si>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</si>
  <si>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</si>
  <si>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</si>
  <si>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</si>
  <si>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</si>
  <si>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</si>
  <si>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</si>
  <si>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</si>
  <si>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</si>
  <si>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</si>
  <si>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</si>
  <si>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</si>
  <si>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</si>
  <si>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</si>
  <si>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</si>
  <si>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</si>
  <si>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</si>
  <si>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</si>
  <si>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</si>
  <si>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</si>
  <si>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</si>
  <si>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</si>
  <si>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</si>
  <si>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</si>
  <si>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</si>
  <si>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</si>
  <si>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</si>
  <si>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</si>
  <si>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</si>
  <si>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</si>
  <si>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</si>
  <si>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</si>
  <si>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</si>
  <si>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</si>
  <si>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</si>
  <si>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</si>
  <si>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</si>
  <si>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</si>
  <si>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</si>
  <si>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</si>
  <si>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</si>
  <si>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</si>
  <si>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</si>
  <si>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</si>
  <si>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</si>
  <si>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</si>
  <si>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</si>
  <si>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</si>
  <si>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</si>
  <si>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</si>
  <si>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</si>
  <si>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</si>
  <si>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</si>
  <si>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</si>
  <si>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</si>
  <si>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</si>
  <si>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</si>
  <si>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</si>
  <si>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</si>
  <si>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</si>
  <si>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</si>
  <si>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</si>
  <si>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</si>
  <si>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</si>
  <si>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</si>
  <si>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</si>
  <si>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</si>
  <si>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</si>
  <si>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</si>
  <si>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</si>
  <si>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</si>
  <si>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</si>
  <si>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</si>
  <si>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</si>
  <si>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</si>
  <si>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</si>
  <si>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</si>
  <si>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</si>
  <si>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</si>
  <si>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</si>
  <si>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</si>
  <si>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</si>
  <si>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</si>
  <si>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</si>
  <si>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</si>
  <si>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</si>
  <si>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</si>
  <si>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</si>
  <si>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</si>
  <si>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</si>
  <si>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</si>
  <si>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</si>
  <si>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</si>
  <si>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</si>
  <si>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</si>
  <si>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</si>
  <si>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</si>
  <si>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</si>
  <si>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</si>
  <si>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</si>
  <si>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</si>
  <si>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</si>
  <si>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</si>
  <si>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</si>
  <si>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</si>
  <si>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</si>
  <si>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</si>
  <si>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</si>
  <si>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</si>
  <si>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</si>
  <si>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</si>
  <si>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</si>
  <si>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</si>
  <si>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</si>
  <si>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</si>
  <si>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</si>
  <si>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</si>
  <si>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</si>
  <si>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</si>
  <si>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</si>
  <si>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</si>
  <si>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</si>
  <si>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</si>
  <si>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</si>
  <si>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</si>
  <si>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</si>
  <si>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</si>
  <si>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</si>
  <si>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</si>
  <si>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</si>
  <si>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</si>
  <si>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</si>
  <si>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</si>
  <si>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</si>
  <si>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</si>
  <si>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</si>
  <si>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</si>
  <si>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</si>
  <si>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</si>
  <si>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</si>
  <si>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</si>
  <si>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</si>
  <si>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</si>
  <si>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</si>
  <si>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</si>
  <si>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</si>
  <si>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</si>
  <si>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</si>
  <si>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</si>
  <si>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</si>
  <si>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</si>
  <si>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</si>
  <si>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</si>
  <si>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</si>
  <si>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</si>
  <si>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</si>
  <si>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</si>
  <si>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</si>
  <si>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</si>
  <si>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</si>
  <si>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</si>
  <si>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</si>
  <si>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</si>
  <si>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</si>
  <si>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</si>
  <si>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</si>
  <si>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</si>
  <si>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</si>
  <si>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</si>
  <si>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</si>
  <si>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</si>
  <si>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</si>
  <si>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</si>
  <si>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</si>
  <si>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</si>
  <si>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</si>
  <si>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</si>
  <si>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</si>
  <si>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</si>
  <si>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</si>
  <si>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</si>
  <si>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</si>
  <si>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</si>
  <si>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</si>
  <si>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</si>
  <si>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</si>
  <si>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</si>
  <si>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</si>
  <si>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</si>
  <si>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</si>
  <si>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</si>
  <si>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</si>
  <si>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</si>
  <si>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</si>
  <si>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</si>
  <si>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</si>
  <si>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</si>
  <si>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</si>
  <si>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</si>
  <si>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</si>
  <si>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</si>
  <si>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</si>
  <si>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</si>
  <si>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</si>
  <si>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</si>
  <si>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</si>
  <si>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</si>
  <si>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</si>
  <si>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</si>
  <si>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</si>
  <si>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</si>
  <si>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</si>
  <si>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</si>
  <si>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</si>
  <si>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</si>
  <si>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</si>
  <si>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</si>
  <si>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</si>
  <si>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</si>
  <si>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</si>
  <si>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</si>
  <si>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</si>
  <si>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</si>
  <si>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</si>
  <si>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</si>
  <si>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</si>
  <si>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</si>
  <si>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</si>
  <si>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</si>
  <si>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</si>
  <si>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</si>
  <si>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</si>
  <si>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</si>
  <si>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</si>
  <si>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</si>
  <si>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</si>
  <si>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</si>
  <si>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</si>
  <si>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</si>
  <si>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</si>
  <si>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</si>
  <si>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</si>
  <si>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</si>
  <si>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</si>
  <si>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</si>
  <si>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</si>
  <si>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</si>
  <si>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</si>
  <si>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</si>
  <si>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</si>
  <si>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</si>
  <si>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</si>
  <si>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</si>
  <si>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</si>
  <si>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</si>
  <si>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</si>
  <si>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</si>
  <si>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</si>
  <si>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</si>
  <si>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</si>
  <si>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</si>
  <si>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</si>
  <si>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</si>
  <si>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</si>
  <si>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</si>
  <si>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</si>
  <si>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</si>
  <si>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</si>
  <si>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</si>
  <si>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</si>
  <si>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</si>
  <si>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</si>
  <si>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</si>
  <si>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</si>
  <si>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</si>
  <si>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</si>
  <si>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</si>
  <si>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</si>
  <si>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</si>
  <si>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</si>
  <si>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</si>
  <si>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</si>
  <si>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</si>
  <si>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</si>
  <si>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</si>
  <si>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</si>
  <si>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</si>
  <si>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</si>
  <si>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</si>
  <si>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</si>
  <si>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</si>
  <si>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</si>
  <si>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</si>
  <si>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</si>
  <si>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</si>
  <si>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</si>
  <si>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</si>
  <si>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</si>
  <si>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</si>
  <si>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</si>
  <si>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</si>
  <si>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</si>
  <si>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</si>
  <si>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</si>
  <si>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</si>
  <si>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</si>
  <si>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</si>
  <si>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</si>
  <si>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</si>
  <si>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</si>
  <si>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</si>
  <si>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</si>
  <si>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</si>
  <si>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</si>
  <si>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</si>
  <si>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</si>
  <si>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</si>
  <si>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</si>
  <si>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</si>
  <si>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</si>
  <si>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</si>
  <si>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</si>
  <si>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</si>
  <si>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</si>
  <si>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</si>
  <si>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</si>
  <si>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</si>
  <si>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</si>
  <si>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</si>
  <si>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</si>
  <si>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</si>
  <si>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</si>
  <si>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</si>
  <si>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</si>
  <si>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</si>
  <si>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</si>
  <si>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</si>
  <si>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</si>
  <si>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</si>
  <si>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</si>
  <si>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</si>
  <si>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</si>
  <si>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</si>
  <si>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</si>
  <si>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</si>
  <si>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</si>
  <si>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</si>
  <si>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</si>
  <si>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</si>
  <si>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</si>
  <si>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</si>
  <si>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</si>
  <si>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</si>
  <si>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</si>
  <si>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</si>
  <si>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</si>
  <si>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</si>
  <si>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</si>
  <si>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</si>
  <si>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</si>
  <si>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</si>
  <si>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</si>
  <si>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</si>
  <si>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</si>
  <si>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</si>
  <si>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</si>
  <si>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</si>
  <si>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</si>
  <si>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</si>
  <si>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</si>
  <si>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</si>
  <si>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</si>
  <si>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</si>
  <si>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</si>
  <si>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</si>
  <si>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</si>
  <si>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</si>
  <si>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</si>
  <si>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</si>
  <si>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</si>
  <si>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</si>
  <si>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</si>
  <si>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</si>
  <si>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</si>
  <si>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</si>
  <si>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</si>
  <si>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</si>
  <si>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</si>
  <si>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</si>
  <si>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</si>
  <si>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</si>
  <si>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</si>
  <si>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</si>
  <si>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</si>
  <si>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</si>
  <si>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</si>
  <si>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</si>
  <si>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</si>
  <si>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</si>
  <si>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</si>
  <si>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</si>
  <si>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</si>
  <si>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</si>
  <si>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</si>
  <si>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</si>
  <si>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</si>
  <si>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</si>
  <si>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</si>
  <si>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</si>
  <si>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</si>
  <si>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</si>
  <si>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</si>
  <si>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</si>
  <si>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</si>
  <si>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</si>
  <si>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</si>
  <si>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</si>
  <si>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</si>
  <si>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</si>
  <si>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</si>
  <si>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</si>
  <si>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</si>
  <si>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</si>
  <si>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</si>
  <si>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</si>
  <si>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</si>
  <si>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</si>
  <si>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</si>
  <si>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</si>
  <si>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</si>
  <si>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</si>
  <si>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</si>
  <si>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</si>
  <si>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</si>
  <si>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</si>
  <si>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</si>
  <si>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</si>
  <si>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</si>
  <si>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</si>
  <si>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</si>
  <si>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</si>
  <si>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</si>
  <si>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</si>
  <si>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</si>
  <si>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</si>
  <si>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</si>
  <si>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</si>
  <si>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</si>
  <si>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</si>
  <si>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</si>
  <si>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</si>
  <si>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</si>
  <si>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</si>
  <si>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</si>
  <si>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</si>
  <si>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</si>
  <si>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</si>
  <si>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</si>
  <si>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</si>
  <si>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</si>
  <si>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</si>
  <si>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</si>
  <si>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</si>
  <si>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</si>
  <si>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</si>
  <si>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</si>
  <si>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</si>
  <si>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</si>
  <si>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</si>
  <si>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</si>
  <si>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</si>
  <si>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</si>
  <si>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</si>
  <si>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</si>
  <si>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</si>
  <si>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</si>
  <si>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</si>
  <si>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</si>
  <si>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</si>
  <si>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</si>
  <si>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</si>
  <si>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</si>
  <si>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</si>
  <si>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</si>
  <si>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</si>
  <si>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</si>
  <si>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</si>
  <si>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</si>
  <si>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</si>
  <si>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</si>
  <si>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</si>
  <si>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</si>
  <si>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</si>
  <si>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</si>
  <si>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</si>
  <si>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</si>
  <si>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</si>
  <si>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</si>
  <si>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</si>
  <si>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</si>
  <si>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</si>
  <si>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</si>
  <si>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</si>
  <si>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</si>
  <si>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</si>
  <si>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</si>
  <si>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</si>
  <si>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</si>
  <si>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</si>
  <si>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</si>
  <si>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</si>
  <si>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</si>
  <si>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</si>
  <si>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</si>
  <si>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</si>
  <si>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</si>
  <si>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</si>
  <si>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</si>
  <si>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</si>
  <si>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</si>
  <si>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</si>
  <si>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</si>
  <si>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</si>
  <si>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</si>
  <si>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</si>
  <si>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</si>
  <si>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</si>
  <si>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</si>
  <si>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</si>
  <si>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</si>
  <si>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</si>
  <si>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</si>
  <si>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</si>
  <si>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</si>
  <si>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</si>
  <si>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</si>
  <si>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</si>
  <si>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</si>
  <si>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</si>
  <si>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</si>
  <si>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</si>
  <si>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</si>
  <si>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</si>
  <si>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</si>
  <si>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</si>
  <si>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</si>
  <si>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</si>
  <si>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</si>
  <si>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</si>
  <si>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</si>
  <si>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</si>
  <si>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</si>
  <si>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</si>
  <si>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</si>
  <si>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</si>
  <si>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</si>
  <si>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</si>
  <si>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</si>
  <si>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</si>
  <si>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</si>
  <si>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</si>
  <si>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</si>
  <si>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</si>
  <si>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</si>
  <si>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</si>
  <si>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</si>
  <si>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</si>
  <si>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</si>
  <si>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</si>
  <si>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</si>
  <si>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</si>
  <si>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</si>
  <si>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</si>
  <si>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</si>
  <si>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</si>
  <si>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</si>
  <si>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</si>
  <si>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</si>
  <si>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</si>
  <si>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</si>
  <si>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</si>
  <si>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</si>
  <si>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</si>
  <si>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</si>
  <si>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</si>
  <si>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</si>
  <si>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</si>
  <si>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</si>
  <si>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</si>
  <si>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</si>
  <si>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</si>
  <si>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</si>
  <si>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</si>
  <si>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</si>
  <si>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</si>
  <si>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</si>
  <si>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</si>
  <si>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</si>
  <si>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</si>
  <si>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</si>
  <si>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</si>
  <si>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</si>
  <si>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</si>
  <si>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</si>
  <si>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</si>
  <si>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</si>
  <si>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</si>
  <si>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</si>
  <si>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</si>
  <si>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</si>
  <si>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</si>
  <si>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</si>
  <si>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</si>
  <si>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</si>
  <si>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</si>
  <si>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</si>
  <si>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</si>
  <si>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</si>
  <si>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</si>
  <si>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</si>
  <si>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</si>
  <si>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</si>
  <si>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</si>
  <si>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</si>
  <si>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</si>
  <si>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</si>
  <si>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</si>
  <si>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</si>
  <si>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</si>
  <si>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</si>
  <si>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</si>
  <si>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</si>
  <si>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</si>
  <si>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</si>
  <si>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</si>
  <si>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</si>
  <si>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</si>
  <si>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</si>
  <si>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</si>
  <si>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</si>
  <si>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</si>
  <si>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</si>
  <si>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</si>
  <si>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</si>
  <si>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</si>
  <si>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</si>
  <si>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</si>
  <si>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</si>
  <si>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</si>
  <si>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</si>
  <si>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</si>
  <si>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</si>
  <si>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</si>
  <si>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</si>
  <si>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</si>
  <si>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</si>
  <si>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</si>
  <si>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</si>
  <si>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</si>
  <si>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</si>
  <si>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</si>
  <si>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</si>
  <si>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</si>
  <si>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</si>
  <si>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</si>
  <si>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</si>
  <si>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</si>
  <si>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</si>
  <si>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</si>
  <si>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</si>
  <si>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</si>
  <si>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</si>
  <si>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</si>
  <si>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</si>
  <si>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</si>
  <si>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</si>
  <si>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</si>
  <si>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</si>
  <si>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</si>
  <si>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</si>
  <si>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</si>
  <si>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</si>
  <si>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</si>
  <si>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</si>
  <si>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</si>
  <si>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</si>
  <si>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</si>
  <si>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</si>
  <si>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</si>
  <si>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</si>
  <si>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</si>
  <si>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</si>
  <si>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</si>
  <si>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</si>
  <si>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</si>
  <si>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</si>
  <si>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</si>
  <si>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</si>
  <si>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</si>
  <si>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</si>
  <si>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</si>
  <si>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</si>
  <si>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</si>
  <si>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</si>
  <si>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</si>
  <si>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</si>
  <si>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</si>
  <si>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</si>
  <si>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</si>
  <si>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</si>
  <si>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</si>
  <si>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</si>
  <si>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</si>
  <si>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</si>
  <si>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</si>
  <si>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</si>
  <si>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</si>
  <si>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</si>
  <si>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</si>
  <si>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</si>
  <si>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</si>
  <si>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</si>
  <si>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</si>
  <si>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</si>
  <si>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</si>
  <si>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</si>
  <si>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</si>
  <si>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</si>
  <si>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</si>
  <si>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</si>
  <si>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</si>
  <si>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</si>
  <si>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</si>
  <si>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</si>
  <si>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</si>
  <si>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</si>
  <si>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</si>
  <si>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</si>
  <si>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</si>
  <si>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</si>
  <si>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</si>
  <si>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</si>
  <si>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</si>
  <si>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</si>
  <si>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</si>
  <si>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</si>
  <si>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</si>
  <si>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</si>
  <si>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</si>
  <si>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</si>
  <si>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</si>
  <si>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</si>
  <si>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</si>
  <si>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</si>
  <si>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</si>
  <si>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</si>
  <si>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</si>
  <si>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</si>
  <si>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</si>
  <si>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</si>
  <si>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</si>
  <si>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</si>
  <si>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</si>
  <si>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</si>
  <si>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</si>
  <si>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</si>
  <si>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</si>
  <si>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</si>
  <si>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</si>
  <si>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</si>
  <si>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</si>
  <si>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</si>
  <si>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</si>
  <si>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</si>
  <si>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</si>
  <si>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</si>
  <si>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</si>
  <si>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</si>
  <si>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</si>
  <si>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</si>
  <si>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</si>
  <si>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</si>
  <si>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</si>
  <si>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</si>
  <si>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</si>
  <si>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</si>
  <si>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</si>
  <si>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</si>
  <si>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</si>
  <si>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</si>
  <si>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</si>
  <si>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</si>
  <si>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</si>
  <si>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</si>
  <si>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</si>
  <si>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</si>
  <si>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</si>
  <si>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</si>
  <si>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</si>
  <si>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</si>
  <si>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</si>
  <si>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</si>
  <si>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</si>
  <si>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</si>
  <si>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</si>
  <si>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</si>
  <si>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</si>
  <si>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</si>
  <si>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</si>
  <si>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</si>
  <si>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</si>
  <si>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</si>
  <si>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</si>
  <si>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</si>
  <si>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</si>
  <si>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</si>
  <si>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</si>
  <si>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</si>
  <si>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</si>
  <si>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</si>
  <si>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</si>
  <si>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</si>
  <si>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</si>
  <si>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</si>
  <si>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</si>
  <si>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</si>
  <si>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</si>
  <si>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</si>
  <si>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</si>
  <si>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</si>
  <si>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</si>
  <si>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</si>
  <si>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</si>
  <si>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</si>
  <si>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</si>
  <si>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</si>
  <si>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</si>
  <si>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</si>
  <si>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</si>
  <si>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</si>
  <si>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</si>
  <si>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</si>
  <si>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</si>
  <si>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</si>
  <si>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</si>
  <si>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</si>
  <si>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</si>
  <si>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</si>
  <si>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</si>
  <si>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</si>
  <si>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</si>
  <si>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</si>
  <si>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</si>
  <si>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</si>
  <si>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</si>
  <si>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</si>
  <si>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</si>
  <si>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</si>
  <si>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</si>
  <si>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</si>
  <si>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</si>
  <si>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</si>
  <si>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</si>
  <si>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</si>
  <si>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</si>
  <si>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</si>
  <si>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</si>
  <si>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</si>
  <si>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</si>
  <si>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</si>
  <si>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</si>
  <si>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</si>
  <si>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</si>
  <si>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</si>
  <si>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</si>
  <si>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</si>
  <si>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</si>
  <si>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</si>
  <si>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</si>
  <si>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</si>
  <si>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</si>
  <si>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</si>
  <si>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</si>
  <si>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</si>
  <si>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</si>
  <si>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</si>
  <si>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</si>
  <si>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</si>
  <si>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</si>
  <si>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</si>
  <si>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</si>
  <si>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</si>
  <si>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</si>
  <si>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</si>
  <si>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</si>
  <si>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</si>
  <si>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</si>
  <si>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</si>
  <si>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</si>
  <si>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</si>
  <si>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</si>
  <si>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</si>
  <si>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</si>
  <si>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</si>
  <si>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</si>
  <si>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</si>
  <si>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</si>
  <si>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</si>
  <si>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</si>
  <si>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</si>
  <si>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</si>
  <si>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</si>
  <si>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</si>
  <si>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</si>
  <si>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</si>
  <si>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</si>
  <si>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</si>
  <si>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</si>
  <si>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</si>
  <si>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</si>
  <si>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</si>
  <si>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</si>
  <si>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</si>
  <si>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</si>
  <si>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</si>
  <si>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</si>
  <si>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</si>
  <si>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</si>
  <si>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</si>
  <si>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</si>
  <si>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</si>
  <si>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</si>
  <si>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</si>
  <si>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</si>
  <si>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</si>
  <si>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</si>
  <si>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</si>
  <si>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</si>
  <si>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</si>
  <si>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</si>
  <si>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</si>
  <si>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</si>
  <si>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</si>
  <si>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</si>
  <si>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</si>
  <si>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</si>
  <si>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</si>
  <si>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</si>
  <si>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</si>
  <si>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</si>
  <si>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</si>
  <si>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</si>
  <si>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</si>
  <si>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</si>
  <si>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</si>
  <si>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</si>
  <si>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</si>
  <si>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</si>
  <si>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</si>
  <si>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</si>
  <si>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</si>
  <si>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</si>
  <si>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</si>
  <si>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</si>
  <si>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</si>
  <si>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</si>
  <si>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</si>
  <si>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</si>
  <si>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</si>
  <si>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</si>
  <si>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</si>
  <si>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</si>
  <si>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</si>
  <si>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</si>
  <si>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</si>
  <si>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</si>
  <si>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</si>
  <si>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</si>
  <si>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</si>
  <si>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</si>
  <si>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</si>
  <si>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</si>
  <si>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</si>
  <si>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</si>
  <si>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</si>
  <si>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</si>
  <si>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</si>
  <si>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</si>
  <si>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</si>
  <si>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</si>
  <si>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</si>
  <si>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</si>
  <si>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</si>
  <si>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</si>
  <si>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</si>
  <si>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</si>
  <si>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</si>
  <si>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</si>
  <si>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</si>
  <si>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</si>
  <si>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</si>
  <si>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</si>
  <si>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</si>
  <si>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</si>
  <si>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</si>
  <si>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</si>
  <si>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</si>
  <si>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</si>
  <si>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</si>
  <si>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</si>
  <si>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</si>
  <si>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</si>
  <si>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</si>
  <si>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</si>
  <si>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</si>
  <si>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</si>
  <si>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</si>
  <si>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</si>
  <si>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</si>
  <si>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</si>
  <si>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</si>
  <si>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</si>
  <si>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</si>
  <si>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</si>
  <si>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</si>
  <si>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</si>
  <si>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</si>
  <si>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</si>
  <si>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</si>
  <si>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</si>
  <si>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</si>
  <si>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</si>
  <si>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</si>
  <si>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</si>
  <si>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</si>
  <si>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</si>
  <si>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</si>
  <si>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</si>
  <si>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</si>
  <si>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</si>
  <si>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</si>
  <si>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</si>
  <si>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</si>
  <si>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</si>
  <si>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</si>
  <si>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</si>
  <si>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</si>
  <si>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</si>
  <si>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</si>
  <si>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</si>
  <si>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</si>
  <si>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</si>
  <si>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</si>
  <si>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</si>
  <si>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</si>
  <si>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</si>
  <si>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</si>
  <si>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</si>
  <si>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</si>
  <si>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</si>
  <si>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</si>
  <si>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</si>
  <si>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</si>
  <si>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</si>
  <si>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</si>
  <si>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</si>
  <si>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</si>
  <si>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</si>
  <si>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</si>
  <si>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</si>
  <si>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</si>
  <si>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</si>
  <si>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</si>
  <si>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</si>
  <si>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</si>
  <si>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</si>
  <si>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</si>
  <si>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</si>
  <si>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</si>
  <si>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</si>
  <si>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</si>
  <si>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</si>
  <si>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</si>
  <si>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</si>
  <si>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</si>
  <si>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</si>
  <si>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</si>
  <si>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</si>
  <si>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</si>
  <si>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</si>
  <si>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</si>
  <si>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</si>
  <si>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</si>
  <si>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</si>
  <si>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</si>
  <si>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</si>
  <si>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</si>
  <si>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</si>
  <si>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</si>
  <si>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</si>
  <si>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</si>
  <si>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</si>
  <si>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</si>
  <si>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</si>
  <si>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</si>
  <si>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</si>
  <si>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</si>
  <si>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</si>
  <si>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</si>
  <si>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</si>
  <si>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</si>
  <si>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</si>
  <si>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</si>
  <si>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</si>
  <si>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</si>
  <si>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</si>
  <si>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</si>
  <si>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</si>
  <si>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</si>
  <si>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</si>
  <si>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</si>
  <si>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</si>
  <si>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</si>
  <si>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</si>
  <si>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</si>
  <si>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</si>
  <si>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</si>
  <si>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</si>
  <si>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</si>
  <si>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</si>
  <si>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</si>
  <si>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</si>
  <si>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</si>
  <si>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</si>
  <si>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</si>
  <si>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</si>
  <si>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</si>
  <si>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</si>
  <si>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</si>
  <si>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</si>
  <si>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</si>
  <si>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</si>
  <si>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</si>
  <si>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</si>
  <si>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</si>
  <si>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</si>
  <si>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</si>
  <si>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</si>
  <si>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</si>
  <si>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</si>
  <si>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</si>
  <si>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</si>
  <si>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</si>
  <si>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</si>
  <si>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</si>
  <si>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</si>
  <si>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</si>
  <si>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</si>
  <si>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</si>
  <si>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</si>
  <si>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</si>
  <si>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</si>
  <si>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</si>
  <si>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</si>
  <si>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</si>
  <si>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</si>
  <si>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</si>
  <si>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</si>
  <si>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</si>
  <si>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</si>
  <si>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</si>
  <si>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</si>
  <si>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</si>
  <si>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</si>
  <si>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</si>
  <si>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</si>
  <si>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</si>
  <si>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</si>
  <si>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</si>
  <si>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</si>
  <si>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</si>
  <si>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</si>
  <si>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</si>
  <si>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</si>
  <si>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</si>
  <si>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</si>
  <si>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</si>
  <si>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</si>
  <si>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</si>
  <si>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</si>
  <si>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</si>
  <si>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</si>
  <si>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</si>
  <si>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</si>
  <si>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</si>
  <si>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</si>
  <si>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</si>
  <si>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</si>
  <si>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</si>
  <si>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</si>
  <si>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</si>
  <si>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</si>
  <si>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</si>
  <si>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</si>
  <si>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</si>
  <si>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</si>
  <si>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</si>
  <si>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</si>
  <si>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</si>
  <si>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</si>
  <si>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</si>
  <si>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</si>
  <si>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</si>
  <si>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</si>
  <si>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</si>
  <si>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</si>
  <si>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</si>
  <si>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</si>
  <si>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</si>
  <si>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</si>
  <si>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</si>
  <si>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</si>
  <si>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</si>
  <si>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</si>
  <si>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</si>
  <si>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</si>
  <si>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</si>
  <si>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</si>
  <si>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</si>
  <si>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</si>
  <si>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</si>
  <si>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</si>
  <si>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</si>
  <si>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</si>
  <si>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</si>
  <si>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</si>
  <si>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</si>
  <si>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</si>
  <si>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</si>
  <si>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</si>
  <si>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</si>
  <si>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</si>
  <si>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</si>
  <si>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</si>
  <si>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</si>
  <si>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</si>
  <si>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</si>
  <si>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</si>
  <si>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</si>
  <si>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</si>
  <si>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</si>
  <si>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</si>
  <si>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</si>
  <si>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</si>
  <si>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</si>
  <si>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</si>
  <si>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</si>
  <si>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</si>
  <si>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</si>
  <si>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</si>
  <si>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</si>
  <si>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</si>
  <si>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</si>
  <si>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</si>
  <si>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</si>
  <si>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</si>
  <si>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</si>
  <si>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</si>
  <si>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</si>
  <si>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</si>
  <si>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</si>
  <si>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</si>
  <si>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</si>
  <si>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</si>
  <si>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</si>
  <si>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</si>
  <si>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</si>
  <si>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</si>
  <si>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</si>
  <si>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</si>
  <si>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</si>
  <si>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</si>
  <si>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</si>
  <si>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</si>
  <si>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</si>
  <si>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</si>
  <si>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</si>
  <si>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</si>
  <si>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</si>
  <si>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</si>
  <si>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</si>
  <si>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</si>
  <si>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</si>
  <si>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</si>
  <si>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</si>
  <si>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</si>
  <si>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</si>
  <si>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</si>
  <si>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</si>
  <si>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</si>
  <si>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</si>
  <si>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</si>
  <si>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</si>
  <si>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</si>
  <si>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</si>
  <si>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</si>
  <si>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</si>
  <si>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</si>
  <si>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</si>
  <si>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</si>
  <si>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</si>
  <si>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</si>
  <si>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</si>
  <si>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</si>
  <si>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</si>
  <si>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</si>
  <si>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</si>
  <si>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</si>
  <si>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</si>
  <si>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</si>
  <si>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</si>
  <si>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</si>
  <si>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</si>
  <si>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</si>
  <si>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</si>
  <si>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</si>
  <si>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</si>
  <si>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</si>
  <si>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</si>
  <si>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</si>
  <si>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</si>
  <si>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</si>
  <si>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</si>
  <si>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</si>
  <si>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</si>
  <si>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</si>
  <si>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</si>
  <si>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</si>
  <si>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</si>
  <si>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</si>
  <si>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</si>
  <si>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</si>
  <si>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</si>
  <si>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</si>
  <si>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</si>
  <si>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</si>
  <si>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</si>
  <si>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</si>
  <si>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</si>
  <si>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</si>
  <si>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</si>
  <si>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</si>
  <si>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</si>
  <si>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</si>
  <si>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</si>
  <si>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</si>
  <si>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</si>
  <si>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</si>
  <si>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</si>
  <si>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</si>
  <si>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</si>
  <si>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</si>
  <si>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</si>
  <si>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</si>
  <si>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</si>
  <si>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</si>
  <si>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</si>
  <si>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</si>
  <si>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</si>
  <si>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</si>
  <si>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</si>
  <si>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</si>
  <si>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</si>
  <si>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</si>
  <si>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</si>
  <si>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</si>
  <si>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</si>
  <si>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</si>
  <si>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</si>
  <si>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</si>
  <si>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</si>
  <si>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</si>
  <si>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</si>
  <si>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</si>
  <si>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</si>
  <si>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</si>
  <si>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</si>
  <si>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</si>
  <si>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</si>
  <si>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</si>
  <si>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</si>
  <si>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</si>
  <si>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</si>
  <si>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</si>
  <si>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</si>
  <si>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</si>
  <si>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</si>
  <si>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</si>
  <si>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</si>
  <si>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</si>
  <si>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</si>
  <si>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</si>
  <si>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</si>
  <si>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</si>
  <si>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</si>
  <si>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</si>
  <si>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</si>
  <si>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</si>
  <si>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</si>
  <si>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</si>
  <si>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</si>
  <si>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</si>
  <si>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</si>
  <si>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</si>
  <si>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</si>
  <si>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</si>
  <si>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</si>
  <si>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</si>
  <si>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</si>
  <si>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</si>
  <si>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</si>
  <si>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</si>
  <si>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</si>
  <si>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</si>
  <si>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</si>
  <si>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</si>
  <si>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</si>
  <si>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</si>
  <si>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</si>
  <si>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</si>
  <si>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</si>
  <si>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</si>
  <si>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</si>
  <si>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</si>
  <si>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</si>
  <si>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</si>
  <si>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</si>
  <si>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</si>
  <si>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</si>
  <si>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</si>
  <si>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</si>
  <si>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</si>
  <si>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</si>
  <si>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</si>
  <si>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</si>
  <si>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</si>
  <si>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</si>
  <si>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</si>
  <si>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</si>
  <si>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</si>
  <si>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</si>
  <si>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</si>
  <si>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</si>
  <si>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</si>
  <si>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</si>
  <si>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</si>
  <si>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</si>
  <si>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</si>
  <si>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</si>
  <si>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</si>
  <si>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</si>
  <si>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</si>
  <si>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</si>
  <si>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</si>
  <si>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</si>
  <si>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</si>
  <si>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</si>
  <si>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</si>
  <si>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</si>
  <si>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</si>
  <si>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</si>
  <si>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</si>
  <si>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</si>
  <si>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</si>
  <si>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</si>
  <si>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</si>
  <si>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</si>
  <si>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</si>
  <si>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</si>
  <si>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</si>
  <si>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</si>
  <si>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</si>
  <si>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</si>
  <si>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</si>
  <si>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</si>
  <si>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</si>
  <si>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</si>
  <si>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</si>
  <si>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</si>
  <si>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</si>
  <si>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</si>
  <si>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</si>
  <si>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</si>
  <si>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</si>
  <si>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</si>
  <si>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</si>
  <si>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</si>
  <si>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</si>
  <si>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</si>
  <si>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</si>
  <si>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</si>
  <si>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</si>
  <si>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</si>
  <si>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</si>
  <si>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</si>
  <si>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</si>
  <si>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</si>
  <si>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</si>
  <si>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</si>
  <si>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</si>
  <si>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</si>
  <si>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</si>
  <si>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</si>
  <si>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</si>
  <si>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</si>
  <si>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</si>
  <si>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</si>
  <si>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</si>
  <si>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</si>
  <si>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</si>
  <si>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</si>
  <si>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</si>
  <si>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</si>
  <si>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</si>
  <si>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</si>
  <si>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</si>
  <si>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</si>
  <si>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</si>
  <si>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</si>
  <si>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</si>
  <si>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</si>
  <si>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</si>
  <si>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</si>
  <si>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</si>
  <si>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</si>
  <si>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</si>
  <si>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</si>
  <si>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</si>
  <si>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</si>
  <si>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</si>
  <si>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</si>
  <si>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</si>
  <si>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</si>
  <si>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</si>
  <si>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</si>
  <si>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</si>
  <si>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</si>
  <si>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</si>
  <si>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</si>
  <si>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</si>
  <si>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</si>
  <si>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</si>
  <si>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</si>
  <si>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</si>
  <si>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</si>
  <si>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</si>
  <si>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</si>
  <si>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</si>
  <si>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</si>
  <si>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</si>
  <si>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</si>
  <si>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</si>
  <si>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</si>
  <si>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</si>
  <si>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</si>
  <si>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</si>
  <si>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</si>
  <si>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</si>
  <si>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</si>
  <si>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</si>
  <si>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</si>
  <si>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</si>
  <si>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</si>
  <si>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</si>
  <si>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</si>
  <si>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</si>
  <si>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</si>
  <si>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</si>
  <si>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</si>
  <si>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</si>
  <si>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</si>
  <si>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</si>
  <si>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</si>
  <si>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</si>
  <si>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</si>
  <si>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</si>
  <si>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</si>
  <si>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</si>
  <si>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</si>
  <si>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</si>
  <si>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</si>
  <si>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</si>
  <si>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</si>
  <si>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</si>
  <si>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</si>
  <si>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</si>
  <si>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</si>
  <si>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</si>
  <si>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</si>
  <si>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</si>
  <si>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</si>
  <si>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</si>
  <si>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</si>
  <si>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</si>
  <si>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</si>
  <si>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</si>
  <si>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</si>
  <si>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</si>
  <si>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</si>
  <si>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</si>
  <si>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</si>
  <si>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</si>
  <si>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</si>
  <si>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</si>
  <si>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</si>
  <si>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</si>
  <si>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</si>
  <si>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</si>
  <si>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</si>
  <si>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</si>
  <si>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</si>
  <si>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</si>
  <si>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</si>
  <si>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</si>
  <si>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</si>
  <si>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</si>
  <si>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</si>
  <si>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</si>
  <si>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</si>
  <si>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</si>
  <si>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</si>
  <si>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</si>
  <si>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</si>
  <si>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</si>
  <si>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</si>
  <si>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</si>
  <si>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</si>
  <si>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</si>
  <si>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</si>
  <si>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</si>
  <si>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</si>
  <si>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</si>
  <si>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</si>
  <si>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</si>
  <si>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</si>
  <si>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</si>
  <si>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</si>
  <si>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</si>
  <si>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</si>
  <si>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</si>
  <si>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</si>
  <si>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</si>
  <si>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</si>
  <si>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</si>
  <si>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</si>
  <si>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</si>
  <si>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</si>
  <si>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</si>
  <si>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</si>
  <si>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</si>
  <si>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</si>
  <si>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</si>
  <si>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</si>
  <si>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</si>
  <si>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</si>
  <si>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</si>
  <si>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</si>
  <si>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</si>
  <si>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</si>
  <si>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</si>
  <si>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</si>
  <si>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</si>
  <si>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</si>
  <si>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</si>
  <si>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</si>
  <si>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</si>
  <si>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</si>
  <si>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</si>
  <si>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</si>
  <si>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</si>
  <si>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</si>
  <si>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</si>
  <si>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</si>
  <si>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</si>
  <si>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</si>
  <si>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</si>
  <si>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</si>
  <si>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</si>
  <si>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</si>
  <si>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</si>
  <si>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</si>
  <si>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</si>
  <si>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</si>
  <si>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</si>
  <si>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</si>
  <si>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</si>
  <si>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</si>
  <si>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</si>
  <si>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</si>
  <si>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</si>
  <si>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</si>
  <si>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</si>
  <si>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</si>
  <si>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</si>
  <si>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</si>
  <si>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</si>
  <si>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</si>
  <si>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</si>
  <si>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</si>
  <si>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</si>
  <si>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</si>
  <si>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</si>
  <si>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</si>
  <si>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</si>
  <si>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</si>
  <si>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</si>
  <si>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</si>
  <si>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</si>
  <si>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</si>
  <si>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</si>
  <si>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</si>
  <si>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</si>
  <si>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</si>
  <si>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</si>
  <si>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</si>
  <si>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</si>
  <si>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</si>
  <si>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</si>
  <si>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</si>
  <si>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</si>
  <si>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</si>
  <si>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</si>
  <si>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</si>
  <si>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</si>
  <si>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</si>
  <si>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</si>
  <si>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</si>
  <si>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</si>
  <si>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</si>
  <si>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</si>
  <si>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</si>
  <si>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</si>
  <si>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</si>
  <si>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</si>
  <si>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</si>
  <si>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</si>
  <si>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</si>
  <si>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</si>
  <si>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</si>
  <si>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</si>
  <si>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</si>
  <si>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</si>
  <si>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</si>
  <si>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</si>
  <si>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</si>
  <si>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</si>
  <si>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</si>
  <si>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</si>
  <si>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</si>
  <si>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</si>
  <si>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</si>
  <si>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</si>
  <si>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</si>
  <si>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</si>
  <si>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</si>
  <si>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</si>
  <si>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</si>
  <si>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</si>
  <si>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</si>
  <si>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</si>
  <si>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</si>
  <si>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</si>
  <si>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</si>
  <si>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</si>
  <si>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</si>
  <si>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</si>
  <si>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</si>
  <si>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</si>
  <si>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</si>
  <si>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</si>
  <si>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</si>
  <si>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</si>
  <si>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</si>
  <si>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</si>
  <si>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</si>
  <si>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</si>
  <si>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</si>
  <si>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</si>
  <si>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</si>
  <si>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</si>
  <si>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</si>
  <si>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</si>
  <si>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</si>
  <si>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</si>
  <si>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</si>
  <si>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</si>
  <si>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</si>
  <si>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</si>
  <si>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</si>
  <si>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</si>
  <si>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</si>
  <si>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</si>
  <si>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</si>
  <si>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</si>
  <si>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</si>
  <si>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</si>
  <si>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</si>
  <si>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</si>
  <si>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</si>
  <si>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</si>
  <si>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</si>
  <si>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</si>
  <si>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</si>
  <si>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</si>
  <si>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</si>
  <si>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</si>
  <si>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</si>
  <si>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</si>
  <si>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</si>
  <si>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</si>
  <si>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</si>
  <si>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</si>
  <si>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</si>
  <si>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</si>
  <si>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</si>
  <si>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</si>
  <si>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</si>
  <si>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</si>
  <si>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</si>
  <si>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</si>
  <si>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</si>
  <si>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</si>
  <si>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</si>
  <si>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</si>
  <si>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</si>
  <si>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</si>
  <si>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</si>
  <si>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</si>
  <si>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</si>
  <si>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</si>
  <si>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</si>
  <si>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</si>
  <si>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</si>
  <si>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</si>
  <si>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</si>
  <si>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</si>
  <si>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</si>
  <si>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</si>
  <si>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</si>
  <si>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</si>
  <si>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</si>
  <si>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</si>
  <si>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</si>
  <si>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</si>
  <si>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</si>
  <si>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</si>
  <si>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</si>
  <si>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</si>
  <si>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</si>
  <si>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</si>
  <si>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</si>
  <si>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</si>
  <si>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</si>
  <si>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</si>
  <si>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</si>
  <si>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</si>
  <si>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</si>
  <si>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</si>
  <si>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</si>
  <si>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</si>
  <si>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</si>
  <si>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</si>
  <si>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</si>
  <si>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</si>
  <si>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</si>
  <si>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</si>
  <si>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</si>
  <si>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</si>
  <si>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</si>
  <si>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</si>
  <si>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</si>
  <si>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</si>
  <si>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</si>
  <si>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</si>
  <si>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</si>
  <si>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</si>
  <si>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</si>
  <si>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</si>
  <si>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</si>
  <si>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</si>
  <si>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</si>
  <si>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</si>
  <si>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</si>
  <si>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</si>
  <si>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</si>
  <si>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</si>
  <si>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</si>
  <si>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</si>
  <si>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</si>
  <si>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</si>
  <si>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</si>
  <si>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</si>
  <si>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</si>
  <si>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</si>
  <si>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</si>
  <si>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</si>
  <si>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</si>
  <si>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</si>
  <si>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</si>
  <si>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</si>
  <si>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</si>
  <si>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</si>
  <si>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</si>
  <si>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</si>
  <si>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</si>
  <si>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</si>
  <si>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</si>
  <si>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</si>
  <si>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</si>
  <si>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</si>
  <si>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</si>
  <si>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</si>
  <si>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</si>
  <si>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</si>
  <si>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</si>
  <si>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</si>
  <si>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</si>
  <si>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</si>
  <si>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</si>
  <si>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</si>
  <si>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</si>
  <si>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</si>
  <si>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</si>
  <si>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</si>
  <si>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</si>
  <si>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</si>
  <si>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</si>
  <si>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</si>
  <si>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</si>
  <si>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</si>
  <si>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</si>
  <si>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</si>
  <si>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</si>
  <si>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</si>
  <si>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</si>
  <si>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</si>
  <si>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</si>
  <si>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</si>
  <si>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</si>
  <si>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</si>
  <si>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</si>
  <si>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</si>
  <si>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</si>
  <si>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</si>
  <si>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</si>
  <si>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</si>
  <si>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</si>
  <si>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</si>
  <si>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</si>
  <si>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</si>
  <si>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</si>
  <si>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</si>
  <si>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</si>
  <si>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</si>
  <si>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</si>
  <si>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</si>
  <si>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</si>
  <si>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</si>
  <si>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</si>
  <si>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</si>
  <si>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</si>
  <si>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</si>
  <si>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</si>
  <si>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</si>
  <si>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</si>
  <si>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</si>
  <si>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</si>
  <si>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</si>
  <si>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</si>
  <si>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</si>
  <si>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</si>
  <si>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</si>
  <si>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</si>
  <si>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</si>
  <si>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</si>
  <si>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</si>
  <si>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</si>
  <si>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</si>
  <si>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</si>
  <si>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</si>
  <si>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</si>
  <si>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</si>
  <si>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</si>
  <si>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</si>
  <si>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</si>
  <si>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</si>
  <si>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</si>
  <si>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</si>
  <si>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</si>
  <si>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</si>
  <si>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</si>
  <si>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</si>
  <si>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</si>
  <si>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</si>
  <si>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</si>
  <si>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</si>
  <si>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</si>
  <si>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</si>
  <si>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</si>
  <si>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</si>
  <si>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</si>
  <si>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</si>
  <si>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</si>
  <si>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</si>
  <si>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</si>
  <si>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</si>
  <si>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</si>
  <si>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</si>
  <si>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</si>
  <si>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</si>
  <si>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</si>
  <si>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</si>
  <si>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</si>
  <si>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</si>
  <si>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</si>
  <si>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</si>
  <si>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</si>
  <si>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</si>
  <si>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</si>
  <si>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</si>
  <si>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</si>
  <si>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</si>
  <si>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</si>
  <si>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</si>
  <si>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</si>
  <si>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</si>
  <si>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</si>
  <si>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</si>
  <si>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</si>
  <si>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</si>
  <si>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</si>
  <si>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</si>
  <si>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</si>
  <si>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</si>
  <si>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</si>
  <si>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</si>
  <si>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</si>
  <si>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</si>
  <si>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</si>
  <si>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</si>
  <si>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</si>
  <si>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</si>
  <si>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</si>
  <si>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</si>
  <si>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</si>
  <si>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</si>
  <si>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</si>
  <si>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</si>
  <si>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</si>
  <si>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</si>
  <si>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</si>
  <si>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</si>
  <si>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</si>
  <si>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</si>
  <si>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</si>
  <si>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</si>
  <si>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</si>
  <si>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</si>
  <si>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</si>
  <si>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</si>
  <si>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</si>
  <si>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</si>
  <si>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</si>
  <si>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</si>
  <si>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</si>
  <si>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</si>
  <si>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</si>
  <si>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</si>
  <si>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</si>
  <si>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</si>
  <si>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</si>
  <si>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</si>
  <si>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</si>
  <si>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</si>
  <si>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</si>
  <si>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</si>
  <si>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</si>
  <si>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</si>
  <si>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</si>
  <si>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</si>
  <si>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</si>
  <si>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</si>
  <si>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</si>
  <si>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</si>
  <si>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</si>
  <si>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</si>
  <si>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</si>
  <si>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</si>
  <si>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</si>
  <si>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</si>
  <si>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</si>
  <si>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</si>
  <si>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</si>
  <si>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</si>
  <si>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</si>
  <si>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</si>
  <si>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</si>
  <si>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</si>
  <si>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</si>
  <si>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</si>
  <si>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</si>
  <si>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</si>
  <si>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</si>
  <si>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</si>
  <si>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</si>
  <si>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</si>
  <si>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</si>
  <si>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</si>
  <si>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</si>
  <si>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</si>
  <si>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</si>
  <si>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</si>
  <si>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</si>
  <si>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</si>
  <si>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</si>
  <si>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</si>
  <si>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</si>
  <si>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</si>
  <si>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</si>
  <si>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</si>
  <si>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</si>
  <si>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</si>
  <si>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</si>
  <si>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</si>
  <si>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</si>
  <si>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</si>
  <si>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</si>
  <si>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</si>
  <si>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</si>
  <si>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</si>
  <si>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</si>
  <si>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</si>
  <si>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</si>
  <si>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</si>
  <si>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</si>
  <si>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</si>
  <si>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</si>
  <si>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</si>
  <si>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</si>
  <si>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</si>
  <si>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</si>
  <si>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</si>
  <si>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</si>
  <si>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</si>
  <si>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</si>
  <si>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</si>
  <si>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</si>
  <si>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</si>
  <si>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</si>
  <si>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</si>
  <si>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</si>
  <si>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</si>
  <si>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</si>
  <si>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</si>
  <si>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</si>
  <si>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</si>
  <si>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</si>
  <si>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</si>
  <si>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</si>
  <si>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</si>
  <si>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</si>
  <si>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</si>
  <si>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</si>
  <si>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</si>
  <si>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</si>
  <si>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</si>
  <si>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</si>
  <si>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</si>
  <si>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</si>
  <si>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</si>
  <si>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</si>
  <si>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</si>
  <si>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</si>
  <si>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</si>
  <si>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</si>
  <si>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</si>
  <si>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</si>
  <si>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</si>
  <si>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</si>
  <si>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</si>
  <si>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</si>
  <si>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</si>
  <si>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</si>
  <si>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</si>
  <si>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</si>
  <si>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</si>
  <si>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</si>
  <si>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</si>
  <si>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</si>
  <si>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</si>
  <si>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</si>
  <si>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</si>
  <si>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</si>
  <si>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</si>
  <si>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</si>
  <si>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</si>
  <si>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</si>
  <si>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</si>
  <si>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</si>
  <si>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</si>
  <si>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</si>
  <si>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</si>
  <si>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</si>
  <si>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</si>
  <si>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</si>
  <si>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</si>
  <si>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</si>
  <si>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</si>
  <si>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</si>
  <si>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</si>
  <si>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</si>
  <si>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</si>
  <si>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</si>
  <si>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</si>
  <si>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</si>
  <si>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</si>
  <si>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</si>
  <si>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</si>
  <si>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</si>
  <si>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</si>
  <si>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</si>
  <si>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</si>
  <si>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</si>
  <si>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</si>
  <si>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</si>
  <si>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</si>
  <si>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</si>
  <si>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</si>
  <si>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</si>
  <si>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</si>
  <si>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</si>
  <si>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</si>
  <si>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</si>
  <si>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</si>
  <si>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</si>
  <si>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</si>
  <si>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</si>
  <si>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</si>
  <si>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</si>
  <si>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</si>
  <si>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</si>
  <si>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</si>
  <si>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</si>
  <si>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</si>
  <si>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</si>
  <si>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</si>
  <si>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</si>
  <si>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</si>
  <si>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</si>
  <si>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</si>
  <si>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</si>
  <si>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</si>
  <si>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</si>
  <si>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</si>
  <si>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</si>
  <si>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</si>
  <si>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</si>
  <si>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</si>
  <si>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</si>
  <si>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</si>
  <si>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</si>
  <si>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</si>
  <si>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</si>
  <si>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</si>
  <si>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</si>
  <si>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</si>
  <si>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</si>
  <si>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</si>
  <si>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</si>
  <si>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</si>
  <si>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</si>
  <si>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</si>
  <si>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</si>
  <si>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</si>
  <si>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</si>
  <si>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</si>
  <si>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</si>
  <si>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</si>
  <si>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</si>
  <si>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</si>
  <si>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</si>
  <si>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</si>
  <si>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</si>
  <si>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</si>
  <si>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</si>
  <si>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</si>
  <si>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</si>
  <si>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</si>
  <si>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</si>
  <si>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</si>
  <si>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</si>
  <si>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</si>
  <si>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</si>
  <si>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</si>
  <si>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</si>
  <si>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</si>
  <si>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</si>
  <si>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</si>
  <si>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</si>
  <si>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</si>
  <si>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</si>
  <si>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</si>
  <si>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</si>
  <si>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</si>
  <si>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</si>
  <si>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</si>
  <si>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</si>
  <si>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</si>
  <si>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</si>
  <si>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</si>
  <si>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</si>
  <si>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</si>
  <si>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</si>
  <si>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</si>
  <si>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</si>
  <si>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</si>
  <si>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</si>
  <si>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</si>
  <si>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</si>
  <si>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</si>
  <si>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</si>
  <si>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</si>
  <si>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</si>
  <si>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</si>
  <si>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</si>
  <si>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</si>
  <si>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</si>
  <si>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</si>
  <si>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</si>
  <si>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</si>
  <si>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</si>
  <si>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</si>
  <si>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</si>
  <si>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</si>
  <si>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</si>
  <si>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</si>
  <si>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</si>
  <si>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</si>
  <si>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</si>
  <si>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</si>
  <si>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</si>
  <si>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</si>
  <si>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</si>
  <si>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</si>
  <si>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</si>
  <si>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</si>
  <si>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</si>
  <si>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</si>
  <si>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</si>
  <si>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</si>
  <si>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</si>
  <si>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</si>
  <si>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</si>
  <si>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</si>
  <si>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</si>
  <si>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</si>
  <si>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</si>
  <si>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</si>
  <si>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</si>
  <si>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</si>
  <si>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</si>
  <si>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</si>
  <si>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</si>
  <si>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</si>
  <si>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</si>
  <si>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</si>
  <si>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</si>
  <si>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</si>
  <si>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</si>
  <si>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</si>
  <si>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</si>
  <si>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</si>
  <si>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</si>
  <si>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</si>
  <si>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</si>
  <si>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</si>
  <si>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</si>
  <si>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</si>
  <si>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</si>
  <si>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</si>
  <si>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</si>
  <si>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</si>
  <si>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</si>
  <si>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</si>
  <si>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</si>
  <si>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</si>
  <si>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</si>
  <si>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</si>
  <si>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</si>
  <si>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</si>
  <si>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</si>
  <si>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</si>
  <si>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</si>
  <si>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</si>
  <si>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</si>
  <si>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</si>
  <si>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</si>
  <si>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</si>
  <si>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</si>
  <si>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</si>
  <si>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</si>
  <si>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</si>
  <si>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</si>
  <si>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</si>
  <si>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</si>
  <si>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</si>
  <si>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</si>
  <si>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</si>
  <si>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</si>
  <si>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</si>
  <si>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</si>
  <si>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</si>
  <si>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</si>
  <si>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</si>
  <si>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</si>
  <si>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</si>
  <si>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</si>
  <si>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</si>
  <si>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</si>
  <si>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</si>
  <si>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</si>
  <si>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</si>
  <si>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</si>
  <si>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</si>
  <si>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</si>
  <si>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</si>
  <si>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</si>
  <si>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</si>
  <si>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</si>
  <si>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</si>
  <si>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</si>
  <si>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</si>
  <si>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</si>
  <si>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</si>
  <si>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</si>
  <si>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</si>
  <si>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</si>
  <si>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</si>
  <si>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</si>
  <si>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</si>
  <si>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</si>
  <si>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</si>
  <si>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</si>
  <si>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</si>
  <si>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</si>
  <si>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</si>
  <si>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</si>
  <si>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</si>
  <si>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</si>
  <si>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</si>
  <si>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</si>
  <si>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</si>
  <si>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</si>
  <si>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</si>
  <si>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</si>
  <si>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</si>
  <si>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</si>
  <si>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</si>
  <si>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</si>
  <si>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</si>
  <si>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</si>
  <si>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</si>
  <si>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</si>
  <si>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</si>
  <si>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</si>
  <si>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</si>
  <si>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</si>
  <si>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</si>
  <si>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</si>
  <si>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</si>
  <si>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</si>
  <si>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</si>
  <si>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</si>
  <si>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</si>
  <si>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</si>
  <si>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</si>
  <si>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</si>
  <si>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</si>
  <si>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</si>
  <si>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</si>
  <si>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</si>
  <si>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</si>
  <si>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</si>
  <si>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</si>
  <si>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</si>
  <si>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</si>
  <si>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</si>
  <si>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</si>
  <si>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</si>
  <si>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</si>
  <si>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</si>
  <si>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</si>
  <si>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</si>
  <si>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</si>
  <si>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</si>
  <si>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</si>
  <si>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</si>
  <si>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</si>
  <si>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</si>
  <si>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</si>
  <si>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</si>
  <si>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</si>
  <si>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</si>
  <si>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</si>
  <si>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</si>
  <si>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</si>
  <si>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</si>
  <si>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</si>
  <si>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</si>
  <si>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</si>
  <si>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</si>
  <si>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</si>
  <si>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</si>
  <si>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</si>
  <si>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</si>
  <si>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</si>
  <si>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</si>
  <si>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</si>
  <si>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</si>
  <si>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</si>
  <si>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</si>
  <si>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</si>
  <si>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</si>
  <si>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</si>
  <si>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</si>
  <si>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</si>
  <si>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</si>
  <si>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</si>
  <si>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</si>
  <si>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</si>
  <si>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</si>
  <si>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</si>
  <si>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</si>
  <si>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</si>
  <si>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</si>
  <si>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</si>
  <si>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</si>
  <si>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</si>
  <si>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</si>
  <si>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</si>
  <si>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</si>
  <si>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</si>
  <si>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</si>
  <si>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</si>
  <si>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</si>
  <si>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</si>
  <si>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</si>
  <si>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</si>
  <si>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</si>
  <si>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</si>
  <si>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</si>
  <si>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</si>
  <si>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</si>
  <si>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</si>
  <si>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</si>
  <si>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</si>
  <si>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</si>
  <si>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</si>
  <si>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</si>
  <si>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</si>
  <si>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</si>
  <si>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</si>
  <si>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</si>
  <si>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</si>
  <si>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</si>
  <si>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</si>
  <si>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</si>
  <si>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</si>
  <si>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</si>
  <si>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</si>
  <si>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</si>
  <si>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</si>
  <si>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</si>
  <si>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</si>
  <si>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</si>
  <si>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</si>
  <si>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</si>
  <si>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</si>
  <si>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</si>
  <si>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</si>
  <si>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</si>
  <si>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</si>
  <si>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</si>
  <si>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</si>
  <si>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</si>
  <si>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</si>
  <si>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</si>
  <si>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</si>
  <si>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</si>
  <si>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</si>
  <si>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</si>
  <si>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</si>
  <si>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</si>
  <si>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</si>
  <si>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</si>
  <si>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</si>
  <si>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</si>
  <si>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</si>
  <si>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</si>
  <si>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</si>
  <si>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</si>
  <si>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</si>
  <si>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</si>
  <si>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</si>
  <si>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</si>
  <si>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</si>
  <si>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</si>
  <si>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</si>
  <si>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</si>
  <si>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</si>
  <si>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</si>
  <si>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</si>
  <si>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</si>
  <si>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</si>
  <si>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</si>
  <si>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</si>
  <si>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</si>
  <si>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</si>
  <si>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</si>
  <si>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</si>
  <si>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</si>
  <si>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</si>
  <si>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</si>
  <si>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</si>
  <si>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</si>
  <si>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</si>
  <si>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</si>
  <si>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</si>
  <si>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</si>
  <si>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</si>
  <si>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</si>
  <si>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</si>
  <si>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</si>
  <si>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</si>
  <si>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</si>
  <si>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</si>
  <si>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</si>
  <si>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</si>
  <si>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</si>
  <si>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</si>
  <si>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</si>
  <si>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</si>
  <si>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</si>
  <si>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</si>
  <si>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</si>
  <si>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</si>
  <si>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</si>
  <si>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</si>
  <si>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</si>
  <si>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</si>
  <si>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</si>
  <si>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</si>
  <si>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</si>
  <si>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</si>
  <si>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</si>
  <si>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</si>
  <si>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</si>
  <si>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</si>
  <si>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</si>
  <si>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</si>
  <si>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</si>
  <si>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</si>
  <si>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</si>
  <si>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</si>
  <si>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</si>
  <si>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</si>
  <si>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</si>
  <si>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</si>
  <si>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</si>
  <si>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</si>
  <si>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</si>
  <si>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</si>
  <si>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</si>
  <si>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</si>
  <si>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</si>
  <si>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</si>
  <si>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</si>
  <si>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</si>
  <si>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</si>
  <si>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</si>
  <si>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</si>
  <si>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</si>
  <si>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</si>
  <si>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</si>
  <si>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</si>
  <si>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</si>
  <si>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</si>
  <si>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</si>
  <si>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</si>
  <si>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</si>
  <si>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</si>
  <si>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</si>
  <si>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</si>
  <si>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</si>
  <si>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</si>
  <si>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</si>
  <si>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</si>
  <si>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</si>
  <si>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</si>
  <si>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</si>
  <si>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</si>
  <si>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</si>
  <si>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</si>
  <si>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</si>
  <si>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</si>
  <si>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</si>
  <si>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</si>
  <si>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</si>
  <si>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</si>
  <si>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</si>
  <si>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</si>
  <si>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</si>
  <si>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</si>
  <si>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</si>
  <si>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</si>
  <si>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</si>
  <si>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</si>
  <si>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</si>
  <si>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</si>
  <si>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</si>
  <si>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</si>
  <si>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</si>
  <si>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</si>
  <si>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</si>
  <si>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</si>
  <si>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</si>
  <si>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</si>
  <si>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</si>
  <si>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</si>
  <si>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</si>
  <si>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</si>
  <si>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</si>
  <si>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</si>
  <si>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</si>
  <si>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</si>
  <si>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</si>
  <si>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</si>
  <si>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</si>
  <si>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</si>
  <si>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</si>
  <si>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</si>
  <si>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</si>
  <si>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</si>
  <si>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</si>
  <si>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</si>
  <si>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</si>
  <si>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</si>
  <si>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</si>
  <si>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</si>
  <si>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</si>
  <si>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</si>
  <si>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</si>
  <si>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</si>
  <si>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</si>
  <si>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</si>
  <si>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</si>
  <si>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</si>
  <si>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</si>
  <si>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</si>
  <si>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</si>
  <si>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</si>
  <si>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</si>
  <si>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</si>
  <si>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</si>
  <si>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</si>
  <si>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</si>
  <si>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</si>
  <si>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</si>
  <si>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</si>
  <si>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</si>
  <si>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</si>
  <si>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</si>
  <si>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</si>
  <si>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</si>
  <si>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</si>
  <si>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</si>
  <si>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</si>
  <si>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</si>
  <si>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</si>
  <si>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</si>
  <si>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</si>
  <si>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</si>
  <si>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</si>
  <si>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</si>
  <si>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</si>
  <si>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</si>
  <si>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</si>
  <si>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</si>
  <si>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</si>
  <si>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</si>
  <si>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</si>
  <si>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</si>
  <si>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</si>
  <si>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</si>
  <si>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</si>
  <si>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</si>
  <si>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</si>
  <si>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</si>
  <si>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</si>
  <si>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</si>
  <si>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</si>
  <si>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</si>
  <si>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</si>
  <si>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</si>
  <si>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</si>
  <si>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</si>
  <si>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</si>
  <si>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</si>
  <si>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</si>
  <si>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</si>
  <si>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</si>
  <si>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</si>
  <si>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</si>
  <si>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</si>
  <si>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</si>
  <si>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</si>
  <si>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</si>
  <si>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</si>
  <si>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</si>
  <si>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</si>
  <si>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</si>
  <si>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</si>
  <si>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</si>
  <si>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</si>
  <si>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</si>
  <si>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</si>
  <si>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</si>
  <si>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</si>
  <si>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</si>
  <si>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</si>
  <si>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</si>
  <si>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</si>
  <si>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</si>
  <si>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</si>
  <si>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</si>
  <si>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</si>
  <si>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</si>
  <si>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</si>
  <si>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</si>
  <si>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</si>
  <si>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</si>
  <si>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</si>
  <si>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</si>
  <si>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</si>
  <si>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</si>
  <si>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</si>
  <si>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</si>
  <si>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</si>
  <si>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</si>
  <si>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</si>
  <si>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</si>
  <si>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</si>
  <si>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</si>
  <si>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</si>
  <si>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</si>
  <si>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</si>
  <si>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</si>
  <si>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</si>
  <si>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</si>
  <si>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</si>
  <si>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</si>
  <si>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</si>
  <si>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</si>
  <si>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</si>
  <si>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</si>
  <si>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</si>
  <si>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</si>
  <si>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</si>
  <si>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</si>
  <si>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</si>
  <si>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</si>
  <si>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</si>
  <si>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</si>
  <si>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</si>
  <si>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</si>
  <si>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</si>
  <si>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</si>
  <si>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</si>
  <si>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</si>
  <si>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</si>
  <si>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</si>
  <si>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</si>
  <si>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</si>
  <si>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</si>
  <si>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</si>
  <si>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</si>
  <si>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</si>
  <si>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</si>
  <si>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</si>
  <si>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</si>
  <si>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</si>
  <si>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</si>
  <si>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</si>
  <si>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</si>
  <si>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</si>
  <si>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</si>
  <si>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</si>
  <si>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</si>
  <si>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</si>
  <si>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</si>
  <si>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</si>
  <si>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</si>
  <si>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</si>
  <si>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</si>
  <si>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</si>
  <si>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</si>
  <si>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</si>
  <si>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</si>
  <si>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</si>
  <si>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</si>
  <si>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</si>
  <si>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</si>
  <si>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</si>
  <si>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</si>
  <si>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</si>
  <si>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</si>
  <si>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</si>
  <si>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</si>
  <si>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</si>
  <si>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</si>
  <si>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</si>
  <si>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</si>
  <si>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</si>
  <si>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</si>
  <si>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</si>
  <si>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</si>
  <si>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</si>
  <si>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</si>
  <si>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</si>
  <si>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</si>
  <si>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</si>
  <si>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</si>
  <si>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</si>
  <si>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</si>
  <si>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</si>
  <si>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</si>
  <si>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</si>
  <si>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</si>
  <si>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</si>
  <si>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</si>
  <si>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</si>
  <si>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</si>
  <si>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</si>
  <si>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</si>
  <si>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</si>
  <si>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</si>
  <si>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</si>
  <si>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</si>
  <si>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</si>
  <si>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</si>
  <si>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</si>
  <si>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</si>
  <si>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</si>
  <si>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</si>
  <si>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</si>
  <si>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</si>
  <si>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</si>
  <si>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</si>
  <si>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</si>
  <si>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</si>
  <si>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</si>
  <si>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</si>
  <si>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</si>
  <si>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</si>
  <si>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</si>
  <si>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</si>
  <si>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</si>
  <si>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</si>
  <si>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</si>
  <si>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</si>
  <si>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</si>
  <si>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</si>
  <si>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</si>
  <si>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</si>
  <si>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</si>
  <si>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</si>
  <si>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</si>
  <si>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</si>
  <si>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</si>
  <si>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</si>
  <si>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</si>
  <si>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</si>
  <si>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</si>
  <si>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</si>
  <si>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</si>
  <si>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</si>
  <si>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</si>
  <si>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</si>
  <si>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</si>
  <si>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</si>
  <si>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</si>
  <si>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</si>
  <si>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</si>
  <si>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</si>
  <si>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</si>
  <si>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</si>
  <si>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</si>
  <si>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</si>
  <si>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</si>
  <si>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</si>
  <si>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</si>
  <si>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</si>
  <si>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</si>
  <si>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</si>
  <si>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</si>
  <si>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</si>
  <si>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</si>
  <si>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</si>
  <si>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</si>
  <si>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</si>
  <si>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</si>
  <si>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</si>
  <si>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</si>
  <si>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</si>
  <si>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</si>
  <si>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</si>
  <si>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</si>
  <si>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</si>
  <si>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</si>
  <si>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</si>
  <si>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</si>
  <si>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</si>
  <si>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</si>
  <si>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</si>
  <si>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</si>
  <si>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</si>
  <si>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</si>
  <si>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</si>
  <si>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</si>
  <si>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</si>
  <si>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</si>
  <si>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</si>
  <si>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</si>
  <si>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</si>
  <si>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</si>
  <si>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</si>
  <si>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</si>
  <si>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</si>
  <si>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</si>
  <si>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</si>
  <si>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</si>
  <si>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</si>
  <si>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</si>
  <si>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</si>
  <si>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</si>
  <si>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</si>
  <si>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</si>
  <si>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</si>
  <si>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</si>
  <si>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</si>
  <si>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</si>
  <si>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</si>
  <si>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</si>
  <si>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</si>
  <si>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</si>
  <si>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</si>
  <si>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</si>
  <si>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</si>
  <si>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</si>
  <si>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</si>
  <si>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</si>
  <si>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</si>
  <si>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</si>
  <si>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</si>
  <si>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</si>
  <si>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</si>
  <si>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</si>
  <si>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</si>
  <si>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</si>
  <si>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</si>
  <si>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</si>
  <si>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</si>
  <si>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</si>
  <si>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</si>
  <si>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</si>
  <si>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</si>
  <si>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</si>
  <si>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</si>
  <si>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</si>
  <si>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</si>
  <si>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</si>
  <si>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</si>
  <si>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</si>
  <si>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</si>
  <si>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</si>
  <si>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</si>
  <si>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</si>
  <si>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</si>
  <si>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</si>
  <si>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</si>
  <si>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</si>
  <si>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</si>
  <si>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</si>
  <si>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</si>
  <si>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</si>
  <si>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</si>
  <si>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</si>
  <si>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</si>
  <si>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</si>
  <si>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</si>
  <si>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</si>
  <si>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</si>
  <si>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</si>
  <si>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</si>
  <si>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</si>
  <si>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</si>
  <si>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</si>
  <si>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</si>
  <si>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</si>
  <si>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</si>
  <si>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</si>
  <si>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</si>
  <si>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</si>
  <si>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</si>
  <si>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</si>
  <si>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</si>
  <si>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</si>
  <si>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</si>
  <si>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</si>
  <si>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</si>
  <si>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</si>
  <si>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</si>
  <si>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</si>
  <si>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</si>
  <si>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</si>
  <si>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</si>
  <si>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</si>
  <si>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</si>
  <si>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</si>
  <si>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</si>
  <si>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</si>
  <si>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</si>
  <si>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</si>
  <si>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</si>
  <si>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</si>
  <si>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</si>
  <si>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</si>
  <si>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</si>
  <si>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</si>
  <si>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</si>
  <si>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</si>
  <si>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</si>
  <si>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</si>
  <si>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</si>
  <si>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</si>
  <si>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</si>
  <si>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</si>
  <si>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</si>
  <si>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</si>
  <si>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</si>
  <si>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</si>
  <si>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</si>
  <si>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</si>
  <si>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</si>
  <si>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</si>
  <si>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</si>
  <si>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</si>
  <si>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</si>
  <si>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</si>
  <si>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</si>
  <si>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</si>
  <si>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</si>
  <si>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</si>
  <si>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</si>
  <si>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</si>
  <si>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</si>
  <si>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</si>
  <si>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</si>
  <si>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</si>
  <si>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</si>
  <si>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</si>
  <si>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</si>
  <si>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</si>
  <si>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</si>
  <si>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</si>
  <si>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</si>
  <si>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</si>
  <si>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</si>
  <si>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</si>
  <si>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</si>
  <si>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</si>
  <si>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</si>
  <si>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</si>
  <si>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</si>
  <si>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</si>
  <si>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</si>
  <si>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</si>
  <si>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</si>
  <si>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</si>
  <si>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</si>
  <si>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</si>
  <si>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</si>
  <si>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</si>
  <si>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</si>
  <si>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</si>
  <si>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</si>
  <si>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</si>
  <si>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</si>
  <si>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</si>
  <si>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</si>
  <si>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</si>
  <si>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</si>
  <si>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</si>
  <si>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</si>
  <si>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</si>
  <si>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</si>
  <si>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</si>
  <si>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</si>
  <si>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</si>
  <si>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</si>
  <si>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</si>
  <si>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</si>
  <si>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</si>
  <si>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</si>
  <si>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</si>
  <si>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</si>
  <si>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</si>
  <si>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</si>
  <si>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</si>
  <si>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</si>
  <si>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</si>
  <si>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</si>
  <si>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</si>
  <si>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</si>
  <si>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</si>
  <si>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</si>
  <si>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</si>
  <si>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</si>
  <si>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</si>
  <si>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</si>
  <si>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</si>
  <si>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</si>
  <si>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</si>
  <si>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</si>
  <si>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</si>
  <si>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</si>
  <si>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</si>
  <si>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</si>
  <si>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</si>
  <si>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</si>
  <si>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</si>
  <si>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</si>
  <si>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</si>
  <si>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</si>
  <si>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</si>
  <si>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</si>
  <si>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</si>
  <si>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</si>
  <si>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</si>
  <si>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</si>
  <si>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</si>
  <si>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</si>
  <si>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</si>
  <si>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</si>
  <si>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</si>
  <si>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</si>
  <si>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</si>
  <si>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</si>
  <si>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</si>
  <si>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</si>
  <si>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</si>
  <si>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</si>
  <si>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</si>
  <si>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</si>
  <si>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</si>
  <si>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</si>
  <si>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</si>
  <si>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</si>
  <si>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</si>
  <si>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</si>
  <si>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</si>
  <si>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</si>
  <si>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</si>
  <si>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</si>
  <si>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</si>
  <si>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</si>
  <si>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</si>
  <si>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</si>
  <si>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</si>
  <si>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</si>
  <si>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</si>
  <si>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</si>
  <si>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</si>
  <si>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</si>
  <si>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</si>
  <si>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</si>
  <si>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</si>
  <si>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</si>
  <si>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</si>
  <si>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</si>
  <si>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</si>
  <si>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</si>
  <si>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</si>
  <si>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</si>
  <si>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</si>
  <si>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</si>
  <si>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</si>
  <si>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</si>
  <si>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</si>
  <si>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</si>
  <si>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</si>
  <si>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</si>
  <si>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</si>
  <si>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</si>
  <si>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</si>
  <si>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</si>
  <si>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</si>
  <si>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</si>
  <si>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</si>
  <si>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</si>
  <si>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</si>
  <si>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</si>
  <si>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</si>
  <si>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</si>
  <si>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</si>
  <si>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</si>
  <si>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</si>
  <si>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</si>
  <si>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</si>
  <si>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</si>
  <si>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</si>
  <si>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</si>
  <si>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</si>
  <si>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</si>
  <si>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</si>
  <si>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</si>
  <si>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</si>
  <si>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</si>
  <si>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</si>
  <si>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</si>
  <si>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</si>
  <si>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</si>
  <si>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</si>
  <si>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</si>
  <si>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</si>
  <si>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</si>
  <si>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</si>
  <si>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</si>
  <si>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</si>
  <si>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</si>
  <si>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</si>
  <si>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</si>
  <si>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</si>
  <si>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</si>
  <si>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</si>
  <si>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</si>
  <si>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</si>
  <si>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</si>
  <si>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</si>
  <si>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</si>
  <si>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</si>
  <si>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</si>
  <si>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</si>
  <si>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</si>
  <si>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</si>
  <si>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</si>
  <si>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</si>
  <si>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</si>
  <si>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</si>
  <si>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</si>
  <si>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</si>
  <si>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</si>
  <si>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</si>
  <si>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</si>
  <si>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</si>
  <si>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</si>
  <si>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</si>
  <si>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</si>
  <si>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</si>
  <si>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</si>
  <si>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</si>
  <si>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</si>
  <si>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</si>
  <si>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</si>
  <si>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</si>
  <si>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</si>
  <si>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</si>
  <si>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</si>
  <si>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</si>
  <si>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</si>
  <si>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</si>
  <si>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</si>
  <si>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</si>
  <si>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</si>
  <si>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</si>
  <si>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</si>
  <si>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</si>
  <si>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</si>
  <si>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</si>
  <si>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</si>
  <si>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</si>
  <si>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</si>
  <si>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</si>
  <si>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</si>
  <si>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</si>
  <si>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</si>
  <si>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</si>
  <si>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</si>
  <si>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</si>
  <si>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</si>
  <si>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</si>
  <si>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</si>
  <si>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</si>
  <si>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</si>
  <si>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</si>
  <si>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</si>
  <si>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</si>
  <si>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</si>
  <si>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</si>
  <si>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</si>
  <si>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</si>
  <si>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</si>
  <si>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</si>
  <si>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</si>
  <si>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</si>
  <si>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</si>
  <si>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</si>
  <si>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</si>
  <si>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</si>
  <si>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</si>
  <si>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</si>
  <si>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</si>
  <si>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</si>
  <si>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</si>
  <si>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</si>
  <si>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</si>
  <si>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</si>
  <si>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</si>
  <si>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</si>
  <si>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</si>
  <si>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</si>
  <si>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</si>
  <si>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</si>
  <si>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</si>
  <si>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</si>
  <si>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</si>
  <si>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</si>
  <si>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</si>
  <si>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</si>
  <si>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</si>
  <si>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</si>
  <si>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</si>
  <si>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</si>
  <si>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</si>
  <si>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</si>
  <si>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</si>
  <si>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</si>
  <si>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</si>
  <si>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</si>
  <si>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</si>
  <si>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</si>
  <si>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</si>
  <si>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</si>
  <si>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</si>
  <si>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</si>
  <si>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</si>
  <si>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</si>
  <si>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</si>
  <si>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</si>
  <si>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</si>
  <si>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</si>
  <si>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</si>
  <si>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</si>
  <si>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</si>
  <si>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</si>
  <si>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</si>
  <si>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</si>
  <si>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</si>
  <si>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</si>
  <si>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</si>
  <si>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</si>
  <si>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</si>
  <si>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</si>
  <si>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</si>
  <si>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</si>
  <si>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</si>
  <si>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</si>
  <si>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</si>
  <si>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</si>
  <si>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</si>
  <si>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</si>
  <si>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</si>
  <si>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</si>
  <si>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</si>
  <si>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</si>
  <si>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</si>
  <si>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</si>
  <si>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</si>
  <si>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</si>
  <si>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</si>
  <si>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</si>
  <si>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</si>
  <si>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</si>
  <si>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</si>
  <si>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</si>
  <si>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</si>
  <si>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</si>
  <si>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</si>
  <si>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</si>
  <si>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</si>
  <si>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</si>
  <si>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</si>
  <si>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</si>
  <si>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</si>
  <si>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</si>
  <si>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</si>
  <si>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</si>
  <si>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</si>
  <si>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</si>
  <si>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</si>
  <si>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</si>
  <si>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</si>
  <si>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</si>
  <si>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</si>
  <si>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</si>
  <si>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</si>
  <si>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</si>
  <si>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</si>
  <si>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</si>
  <si>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</si>
  <si>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</si>
  <si>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</si>
  <si>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</si>
  <si>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</si>
  <si>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</si>
  <si>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</si>
  <si>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</si>
  <si>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</si>
  <si>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</si>
  <si>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</si>
  <si>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</si>
  <si>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</si>
  <si>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</si>
  <si>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</si>
  <si>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</si>
  <si>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</si>
  <si>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</si>
  <si>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</si>
  <si>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</si>
  <si>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</si>
  <si>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</si>
  <si>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</si>
  <si>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</si>
  <si>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</si>
  <si>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</si>
  <si>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</si>
  <si>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</si>
  <si>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</si>
  <si>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</si>
  <si>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</si>
  <si>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</si>
  <si>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</si>
  <si>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</si>
  <si>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</si>
  <si>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</si>
  <si>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</si>
  <si>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</si>
  <si>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</si>
  <si>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</si>
  <si>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</si>
  <si>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</si>
  <si>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</si>
  <si>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</si>
  <si>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</si>
  <si>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</si>
  <si>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</si>
  <si>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</si>
  <si>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</si>
  <si>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</si>
  <si>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</si>
  <si>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</si>
  <si>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</si>
  <si>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</si>
  <si>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</si>
  <si>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</si>
  <si>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</si>
  <si>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</si>
  <si>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</si>
  <si>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</si>
  <si>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</si>
  <si>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</si>
  <si>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</si>
  <si>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</si>
  <si>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</si>
  <si>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</si>
  <si>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</si>
  <si>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</si>
  <si>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</si>
  <si>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</si>
  <si>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</si>
  <si>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</si>
  <si>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</si>
  <si>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</si>
  <si>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</si>
  <si>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</si>
  <si>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</si>
  <si>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</si>
  <si>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</si>
  <si>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</si>
  <si>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</si>
  <si>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</si>
  <si>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</si>
  <si>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</si>
  <si>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</si>
  <si>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</si>
  <si>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</si>
  <si>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</si>
  <si>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</si>
  <si>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</si>
  <si>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</si>
  <si>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</si>
  <si>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</si>
  <si>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</si>
  <si>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</si>
  <si>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</si>
  <si>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</si>
  <si>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</si>
  <si>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</si>
  <si>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</si>
  <si>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</si>
  <si>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</si>
  <si>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</si>
  <si>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</si>
  <si>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</si>
  <si>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</si>
  <si>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</si>
  <si>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</si>
  <si>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</si>
  <si>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</si>
  <si>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</si>
  <si>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</si>
  <si>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</si>
  <si>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</si>
  <si>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</si>
  <si>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</si>
  <si>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</si>
  <si>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</si>
  <si>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</si>
  <si>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</si>
  <si>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</si>
  <si>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</si>
  <si>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</si>
  <si>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</si>
  <si>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</si>
  <si>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</si>
  <si>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</si>
  <si>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</si>
  <si>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</si>
  <si>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</si>
  <si>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</si>
  <si>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</si>
  <si>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</si>
  <si>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</si>
  <si>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</si>
  <si>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</si>
  <si>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</si>
  <si>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</si>
  <si>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</si>
  <si>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</si>
  <si>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</si>
  <si>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</si>
  <si>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</si>
  <si>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</si>
  <si>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</si>
  <si>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</si>
  <si>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</si>
  <si>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</si>
  <si>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</si>
  <si>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</si>
  <si>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</si>
  <si>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</si>
  <si>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</si>
  <si>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</si>
  <si>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</si>
  <si>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</si>
  <si>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</si>
  <si>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</si>
  <si>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</si>
  <si>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</si>
  <si>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</si>
  <si>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</si>
  <si>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</si>
  <si>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</si>
  <si>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</si>
  <si>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</si>
  <si>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</si>
  <si>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</si>
  <si>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</si>
  <si>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</si>
  <si>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</si>
  <si>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</si>
  <si>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</si>
  <si>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</si>
  <si>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</si>
  <si>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</si>
  <si>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</si>
  <si>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</si>
  <si>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</si>
  <si>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</si>
  <si>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</si>
  <si>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</si>
  <si>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</si>
  <si>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</si>
  <si>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</si>
  <si>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</si>
  <si>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</si>
  <si>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</si>
  <si>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</si>
  <si>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</si>
  <si>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</si>
  <si>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</si>
  <si>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</si>
  <si>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</si>
  <si>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</si>
  <si>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</si>
  <si>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</si>
  <si>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</si>
  <si>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</si>
  <si>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</si>
  <si>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</si>
  <si>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</si>
  <si>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</si>
  <si>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</si>
  <si>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</si>
  <si>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</si>
  <si>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</si>
  <si>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</si>
  <si>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</si>
  <si>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</si>
  <si>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</si>
  <si>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</si>
  <si>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</si>
  <si>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</si>
  <si>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</si>
  <si>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</si>
  <si>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</si>
  <si>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</si>
  <si>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</si>
  <si>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</si>
  <si>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</si>
  <si>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</si>
  <si>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</si>
  <si>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</si>
  <si>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</si>
  <si>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</si>
  <si>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</si>
  <si>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</si>
  <si>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</si>
  <si>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</si>
  <si>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</si>
  <si>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</si>
  <si>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</si>
  <si>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</si>
  <si>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</si>
  <si>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</si>
  <si>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</si>
  <si>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</si>
  <si>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</si>
  <si>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</si>
  <si>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</si>
  <si>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</si>
  <si>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</si>
  <si>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</si>
  <si>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</si>
  <si>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</si>
  <si>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</si>
  <si>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</si>
  <si>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</si>
  <si>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</si>
  <si>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</si>
  <si>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</si>
  <si>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</si>
  <si>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</si>
  <si>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</si>
  <si>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</si>
  <si>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</si>
  <si>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</si>
  <si>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</si>
  <si>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</si>
  <si>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</si>
  <si>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</si>
  <si>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</si>
  <si>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</si>
  <si>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</si>
  <si>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</si>
  <si>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</si>
  <si>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</si>
  <si>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</si>
  <si>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</si>
  <si>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</si>
  <si>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</si>
  <si>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</si>
  <si>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</si>
  <si>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</si>
  <si>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</si>
  <si>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</si>
  <si>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</si>
  <si>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</si>
  <si>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</si>
  <si>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</si>
  <si>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</si>
  <si>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</si>
  <si>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</si>
  <si>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</si>
  <si>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</si>
  <si>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</si>
  <si>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</si>
  <si>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</si>
  <si>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</si>
  <si>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</si>
  <si>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</si>
  <si>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</si>
  <si>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</si>
  <si>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</si>
  <si>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</si>
  <si>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</si>
  <si>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</si>
  <si>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</si>
  <si>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</si>
  <si>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</si>
  <si>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</si>
  <si>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</si>
  <si>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</si>
  <si>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</si>
  <si>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</si>
  <si>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</si>
  <si>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</si>
  <si>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</si>
  <si>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</si>
  <si>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</si>
  <si>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</si>
  <si>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</si>
  <si>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</si>
  <si>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</si>
  <si>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</si>
  <si>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</si>
  <si>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</si>
  <si>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</si>
  <si>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</si>
  <si>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</si>
  <si>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</si>
  <si>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</si>
  <si>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</si>
  <si>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</si>
  <si>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</si>
  <si>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</si>
  <si>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</si>
  <si>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</si>
  <si>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</si>
  <si>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</si>
  <si>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</si>
  <si>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</si>
  <si>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</si>
  <si>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</si>
  <si>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</si>
  <si>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</si>
  <si>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</si>
  <si>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</si>
  <si>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</si>
  <si>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</si>
  <si>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</si>
  <si>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</si>
  <si>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</si>
  <si>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</si>
  <si>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</si>
  <si>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</si>
  <si>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</si>
  <si>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</si>
  <si>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</si>
  <si>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</si>
  <si>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</si>
  <si>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</si>
  <si>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</si>
  <si>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</si>
  <si>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</si>
  <si>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</si>
  <si>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</si>
  <si>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</si>
  <si>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</si>
  <si>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</si>
  <si>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</si>
  <si>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</si>
  <si>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</si>
  <si>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</si>
  <si>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</si>
  <si>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</si>
  <si>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</si>
  <si>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</si>
  <si>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</si>
  <si>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</si>
  <si>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</si>
  <si>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</si>
  <si>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</si>
  <si>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</si>
  <si>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</si>
  <si>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</si>
  <si>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</si>
  <si>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</si>
  <si>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</si>
  <si>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</si>
  <si>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</si>
  <si>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</si>
  <si>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</si>
  <si>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</si>
  <si>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</si>
  <si>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</si>
  <si>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</si>
  <si>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</si>
  <si>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</si>
  <si>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</si>
  <si>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</si>
  <si>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</si>
  <si>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</si>
  <si>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</si>
  <si>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</si>
  <si>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</si>
  <si>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</si>
  <si>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</si>
  <si>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</si>
  <si>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</si>
  <si>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</si>
  <si>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</si>
  <si>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</si>
  <si>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</si>
  <si>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</si>
  <si>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</si>
  <si>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</si>
  <si>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</si>
  <si>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</si>
  <si>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</si>
  <si>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</si>
  <si>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</si>
  <si>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</si>
  <si>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</si>
  <si>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</si>
  <si>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</si>
  <si>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</si>
  <si>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</si>
  <si>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</si>
  <si>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</si>
  <si>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</si>
  <si>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</si>
  <si>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</si>
  <si>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</si>
  <si>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</si>
  <si>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</si>
  <si>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</si>
  <si>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</si>
  <si>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</si>
  <si>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</si>
  <si>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</si>
  <si>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</si>
  <si>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</si>
  <si>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</si>
  <si>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</si>
  <si>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</si>
  <si>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</si>
  <si>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</si>
  <si>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</si>
  <si>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</si>
  <si>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</si>
  <si>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</si>
  <si>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</si>
  <si>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</si>
  <si>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</si>
  <si>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</si>
  <si>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</si>
  <si>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</si>
  <si>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</si>
  <si>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</si>
  <si>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</si>
  <si>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</si>
  <si>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</si>
  <si>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</si>
  <si>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</si>
  <si>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</si>
  <si>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</si>
  <si>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</si>
  <si>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</si>
  <si>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</si>
  <si>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</si>
  <si>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</si>
  <si>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</si>
  <si>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</si>
  <si>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</si>
  <si>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</si>
  <si>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</si>
  <si>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</si>
  <si>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</si>
  <si>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</si>
  <si>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</si>
  <si>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</si>
  <si>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</si>
  <si>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</si>
  <si>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</si>
  <si>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</si>
  <si>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</si>
  <si>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</si>
  <si>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</si>
  <si>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</si>
  <si>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</si>
  <si>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</si>
  <si>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</si>
  <si>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</si>
  <si>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</si>
  <si>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</si>
  <si>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</si>
  <si>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</si>
  <si>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</si>
  <si>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</si>
  <si>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</si>
  <si>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</si>
  <si>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</si>
  <si>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</si>
  <si>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</si>
  <si>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</si>
  <si>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</si>
  <si>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</si>
  <si>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</si>
  <si>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</si>
  <si>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</si>
  <si>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</si>
  <si>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</si>
  <si>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</si>
  <si>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</si>
  <si>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</si>
  <si>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</si>
  <si>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</si>
  <si>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</si>
  <si>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</si>
  <si>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</si>
  <si>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</si>
  <si>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</si>
  <si>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</si>
  <si>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</si>
  <si>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</si>
  <si>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</si>
  <si>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</si>
  <si>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</si>
  <si>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</si>
  <si>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</si>
  <si>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</si>
  <si>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</si>
  <si>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</si>
  <si>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</si>
  <si>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</si>
  <si>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</si>
  <si>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</si>
  <si>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</si>
  <si>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</si>
  <si>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</si>
  <si>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</si>
  <si>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</si>
  <si>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</si>
  <si>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</si>
  <si>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</si>
  <si>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</si>
  <si>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</si>
  <si>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</si>
  <si>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</si>
  <si>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</si>
  <si>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</si>
  <si>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</si>
  <si>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</si>
  <si>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</si>
  <si>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</si>
  <si>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</si>
  <si>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</si>
  <si>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</si>
  <si>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</si>
  <si>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</si>
  <si>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</si>
  <si>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</si>
  <si>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</si>
  <si>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</si>
  <si>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</si>
  <si>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</si>
  <si>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</si>
  <si>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</si>
  <si>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</si>
  <si>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</si>
  <si>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</si>
  <si>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</si>
  <si>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</si>
  <si>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</si>
  <si>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</si>
  <si>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</si>
  <si>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</si>
  <si>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</si>
  <si>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</si>
  <si>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</si>
  <si>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</si>
  <si>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</si>
  <si>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</si>
  <si>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</si>
  <si>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</si>
  <si>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</si>
  <si>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</si>
  <si>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</si>
  <si>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</si>
  <si>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</si>
  <si>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</si>
  <si>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</si>
  <si>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</si>
  <si>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</si>
  <si>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</si>
  <si>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</si>
  <si>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</si>
  <si>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</si>
  <si>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</si>
  <si>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</si>
  <si>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</si>
  <si>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</si>
  <si>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</si>
  <si>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</si>
  <si>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</si>
  <si>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</si>
  <si>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</si>
  <si>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</si>
  <si>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</si>
  <si>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</si>
  <si>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</si>
  <si>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</si>
  <si>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</si>
  <si>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</si>
  <si>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</si>
  <si>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</si>
  <si>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</si>
  <si>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</si>
  <si>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</si>
  <si>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</si>
  <si>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</si>
  <si>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</si>
  <si>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</si>
  <si>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</si>
  <si>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</si>
  <si>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</si>
  <si>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</si>
  <si>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</si>
  <si>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</si>
  <si>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</si>
  <si>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</si>
  <si>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</si>
  <si>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</si>
  <si>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</si>
  <si>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</si>
  <si>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</si>
  <si>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</si>
  <si>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</si>
  <si>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</si>
  <si>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</si>
  <si>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</si>
  <si>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</si>
  <si>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</si>
  <si>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</si>
  <si>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</si>
  <si>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</si>
  <si>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</si>
  <si>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</si>
  <si>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</si>
  <si>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</si>
  <si>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</si>
  <si>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</si>
  <si>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</si>
  <si>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</si>
  <si>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</si>
  <si>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</si>
  <si>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</si>
  <si>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</si>
  <si>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</si>
  <si>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</si>
  <si>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</si>
  <si>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</si>
  <si>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</si>
  <si>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</si>
  <si>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</si>
  <si>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</si>
  <si>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</si>
  <si>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</si>
  <si>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</si>
  <si>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</si>
  <si>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</si>
  <si>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</si>
  <si>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</si>
  <si>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</si>
  <si>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</si>
  <si>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</si>
  <si>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</si>
  <si>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</si>
  <si>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</si>
  <si>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</si>
  <si>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</si>
  <si>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</si>
  <si>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</si>
  <si>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</si>
  <si>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</si>
  <si>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</si>
  <si>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</si>
  <si>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</si>
  <si>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</si>
  <si>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</si>
  <si>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</si>
  <si>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</si>
  <si>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</si>
  <si>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</si>
  <si>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</si>
  <si>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</si>
  <si>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</si>
  <si>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</si>
  <si>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</si>
  <si>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</si>
  <si>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</si>
  <si>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</si>
  <si>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</si>
  <si>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</si>
  <si>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</si>
  <si>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</si>
  <si>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</si>
  <si>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</si>
  <si>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</si>
  <si>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</si>
  <si>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</si>
  <si>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</si>
  <si>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</si>
  <si>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</si>
  <si>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</si>
  <si>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</si>
  <si>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</si>
  <si>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</si>
  <si>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</si>
  <si>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</si>
  <si>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</si>
  <si>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</si>
  <si>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</si>
  <si>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</si>
  <si>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</si>
  <si>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</si>
  <si>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</si>
  <si>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</si>
  <si>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</si>
  <si>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</si>
  <si>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</si>
  <si>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</si>
  <si>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</si>
  <si>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</si>
  <si>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</si>
  <si>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</si>
  <si>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</si>
  <si>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</si>
  <si>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</si>
  <si>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</si>
  <si>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</si>
  <si>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</si>
  <si>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</si>
  <si>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</si>
  <si>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</si>
  <si>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</si>
  <si>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</si>
  <si>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</si>
  <si>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</si>
  <si>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</si>
  <si>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</si>
  <si>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</si>
  <si>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</si>
  <si>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</si>
  <si>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</si>
  <si>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</si>
  <si>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</si>
  <si>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</si>
  <si>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</si>
  <si>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</si>
  <si>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</si>
  <si>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</si>
  <si>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</si>
  <si>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</si>
  <si>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</si>
  <si>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</si>
  <si>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</si>
  <si>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</si>
  <si>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</si>
  <si>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</si>
  <si>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</si>
  <si>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</si>
  <si>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</si>
  <si>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</si>
  <si>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</si>
  <si>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</si>
  <si>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</si>
  <si>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</si>
  <si>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</si>
  <si>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</si>
  <si>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</si>
  <si>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</si>
  <si>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</si>
  <si>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</si>
  <si>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</si>
  <si>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</si>
  <si>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</si>
  <si>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</si>
  <si>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</si>
  <si>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</si>
  <si>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</si>
  <si>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</si>
  <si>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</si>
  <si>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</si>
  <si>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</si>
  <si>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</si>
  <si>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</si>
  <si>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</si>
  <si>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</si>
  <si>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</si>
  <si>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</si>
  <si>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</si>
  <si>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</si>
  <si>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</si>
  <si>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</si>
  <si>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</si>
  <si>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</si>
  <si>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</si>
  <si>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</si>
  <si>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</si>
  <si>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</si>
  <si>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</si>
  <si>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</si>
  <si>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</si>
  <si>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</si>
  <si>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</si>
  <si>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</si>
  <si>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</si>
  <si>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</si>
  <si>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</si>
  <si>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</si>
  <si>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</si>
  <si>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</si>
  <si>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</si>
  <si>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</si>
  <si>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</si>
  <si>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</si>
  <si>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</si>
  <si>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</si>
  <si>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</si>
  <si>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</si>
  <si>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</si>
  <si>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</si>
  <si>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</si>
  <si>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</si>
  <si>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</si>
  <si>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</si>
  <si>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</si>
  <si>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</si>
  <si>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</si>
  <si>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</si>
  <si>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</si>
  <si>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</si>
  <si>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</si>
  <si>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</si>
  <si>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</si>
  <si>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</si>
  <si>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</si>
  <si>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</si>
  <si>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</si>
  <si>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</si>
  <si>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</si>
  <si>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</si>
  <si>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</si>
  <si>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</si>
  <si>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</si>
  <si>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</si>
  <si>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</si>
  <si>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</si>
  <si>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</si>
  <si>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</si>
  <si>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</si>
  <si>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</si>
  <si>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</si>
  <si>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</si>
  <si>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</si>
  <si>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</si>
  <si>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</si>
  <si>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</si>
  <si>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</si>
  <si>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</si>
  <si>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</si>
  <si>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</si>
  <si>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</si>
  <si>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</si>
  <si>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</si>
  <si>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</si>
  <si>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</si>
  <si>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</si>
  <si>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</si>
  <si>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</si>
  <si>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</si>
  <si>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</si>
  <si>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</si>
  <si>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</si>
  <si>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</si>
  <si>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</si>
  <si>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</si>
  <si>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</si>
  <si>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</si>
  <si>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</si>
  <si>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</si>
  <si>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</si>
  <si>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</si>
  <si>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</si>
  <si>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</si>
  <si>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</si>
  <si>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</si>
  <si>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</si>
  <si>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</si>
  <si>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</si>
  <si>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</si>
  <si>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</si>
  <si>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</si>
  <si>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</si>
  <si>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</si>
  <si>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</si>
  <si>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</si>
  <si>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</si>
  <si>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</si>
  <si>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</si>
  <si>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</si>
  <si>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</si>
  <si>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</si>
  <si>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</si>
  <si>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</si>
  <si>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</si>
  <si>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</si>
  <si>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</si>
  <si>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</si>
  <si>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</si>
  <si>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</si>
  <si>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</si>
  <si>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</si>
  <si>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</si>
  <si>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</si>
  <si>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</si>
  <si>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</si>
  <si>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</si>
  <si>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</si>
  <si>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</si>
  <si>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</si>
  <si>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</si>
  <si>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</si>
  <si>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</si>
  <si>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</si>
  <si>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</si>
  <si>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</si>
  <si>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</si>
  <si>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</si>
  <si>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</si>
  <si>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</si>
  <si>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</si>
  <si>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</si>
  <si>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</si>
  <si>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</si>
  <si>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</si>
  <si>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</si>
  <si>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</si>
  <si>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</si>
  <si>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</si>
  <si>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</si>
  <si>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</si>
  <si>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</si>
  <si>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</si>
  <si>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</si>
  <si>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</si>
  <si>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</si>
  <si>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</si>
  <si>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</si>
  <si>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</si>
  <si>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</si>
  <si>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</si>
  <si>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</si>
  <si>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</si>
  <si>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</si>
  <si>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</si>
  <si>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</si>
  <si>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</si>
  <si>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</si>
  <si>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</si>
  <si>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</si>
  <si>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</si>
  <si>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</si>
  <si>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</si>
  <si>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</si>
  <si>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</si>
  <si>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</si>
  <si>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</si>
  <si>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</si>
  <si>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</si>
  <si>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</si>
  <si>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</si>
  <si>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</si>
  <si>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</si>
  <si>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</si>
  <si>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</si>
  <si>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</si>
  <si>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</si>
  <si>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</si>
  <si>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</si>
  <si>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</si>
  <si>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</si>
  <si>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</si>
  <si>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</si>
  <si>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</si>
  <si>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</si>
  <si>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</si>
  <si>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</si>
  <si>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</si>
  <si>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</si>
  <si>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</si>
  <si>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</si>
  <si>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</si>
  <si>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</si>
  <si>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</si>
  <si>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</si>
  <si>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</si>
  <si>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</si>
  <si>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</si>
  <si>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</si>
  <si>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</si>
  <si>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</si>
  <si>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</si>
  <si>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</si>
  <si>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</si>
  <si>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</si>
  <si>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</si>
  <si>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</si>
  <si>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</si>
  <si>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</si>
  <si>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</si>
  <si>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</si>
  <si>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</si>
  <si>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</si>
  <si>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</si>
  <si>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</si>
  <si>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</si>
  <si>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</si>
  <si>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</si>
  <si>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</si>
  <si>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</si>
  <si>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</si>
  <si>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</si>
  <si>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</si>
  <si>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</si>
  <si>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</si>
  <si>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</si>
  <si>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</si>
  <si>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</si>
  <si>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</si>
  <si>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</si>
  <si>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</si>
  <si>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</si>
  <si>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</si>
  <si>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</si>
  <si>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</si>
  <si>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</si>
  <si>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</si>
  <si>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</si>
  <si>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</si>
  <si>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</si>
  <si>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</si>
  <si>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</si>
  <si>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</si>
  <si>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</si>
  <si>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</si>
  <si>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</si>
  <si>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</si>
  <si>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</si>
  <si>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</si>
  <si>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</si>
  <si>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</si>
  <si>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</si>
  <si>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</si>
  <si>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</si>
  <si>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</si>
  <si>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</si>
  <si>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</si>
  <si>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</si>
  <si>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</si>
  <si>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</si>
  <si>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</si>
  <si>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</si>
  <si>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</si>
  <si>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</si>
  <si>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</si>
  <si>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</si>
  <si>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</si>
  <si>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</si>
  <si>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</si>
  <si>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</si>
  <si>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</si>
  <si>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</si>
  <si>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</si>
  <si>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</si>
  <si>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</si>
  <si>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</si>
  <si>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</si>
  <si>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</si>
  <si>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</si>
  <si>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</si>
  <si>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</si>
  <si>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</si>
  <si>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</si>
  <si>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</si>
  <si>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</si>
  <si>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</si>
  <si>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</si>
  <si>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</si>
  <si>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</si>
  <si>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</si>
  <si>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</si>
  <si>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</si>
  <si>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</si>
  <si>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</si>
  <si>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</si>
  <si>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</si>
  <si>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</si>
  <si>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</si>
  <si>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</si>
  <si>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</si>
  <si>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</si>
  <si>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</si>
  <si>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</si>
  <si>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</si>
  <si>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</si>
  <si>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</si>
  <si>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</si>
  <si>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</si>
  <si>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</si>
  <si>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</si>
  <si>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</si>
  <si>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</si>
  <si>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</si>
  <si>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</si>
  <si>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</si>
  <si>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</si>
  <si>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</si>
  <si>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</si>
  <si>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</si>
  <si>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</si>
  <si>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</si>
  <si>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</si>
  <si>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</si>
  <si>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</si>
  <si>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</si>
  <si>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</si>
  <si>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</si>
  <si>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</si>
  <si>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</si>
  <si>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</si>
  <si>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</si>
  <si>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</si>
  <si>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</si>
  <si>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</si>
  <si>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</si>
  <si>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</si>
  <si>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</si>
  <si>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</si>
  <si>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</si>
  <si>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</si>
  <si>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</si>
  <si>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</si>
  <si>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</si>
  <si>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</si>
  <si>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</si>
  <si>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</si>
  <si>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</si>
  <si>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</si>
  <si>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</si>
  <si>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</si>
  <si>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</si>
  <si>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</si>
  <si>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</si>
  <si>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</si>
  <si>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</si>
  <si>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</si>
  <si>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</si>
  <si>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</si>
  <si>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</si>
  <si>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</si>
  <si>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</si>
  <si>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</si>
  <si>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</si>
  <si>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</si>
  <si>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</si>
  <si>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</si>
  <si>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</si>
  <si>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</si>
  <si>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</si>
  <si>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</si>
  <si>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</si>
  <si>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</si>
  <si>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</si>
  <si>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</si>
  <si>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</si>
  <si>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</si>
  <si>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</si>
  <si>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</si>
  <si>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</si>
  <si>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</si>
  <si>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</si>
  <si>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</si>
  <si>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</si>
  <si>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</si>
  <si>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</si>
  <si>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</si>
  <si>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</si>
  <si>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</si>
  <si>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</si>
  <si>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</si>
  <si>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</si>
  <si>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</si>
  <si>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</si>
  <si>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</si>
  <si>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</si>
  <si>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</si>
  <si>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</si>
  <si>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</si>
  <si>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</si>
  <si>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</si>
  <si>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</si>
  <si>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</si>
  <si>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</si>
  <si>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</si>
  <si>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</si>
  <si>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</si>
  <si>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</si>
  <si>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</si>
  <si>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</si>
  <si>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</si>
  <si>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</si>
  <si>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</si>
  <si>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</si>
  <si>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</si>
  <si>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</si>
  <si>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</si>
  <si>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</si>
  <si>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</si>
  <si>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</si>
  <si>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</si>
  <si>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</si>
  <si>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</si>
  <si>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</si>
  <si>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</si>
  <si>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</si>
  <si>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</si>
  <si>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</si>
  <si>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</si>
  <si>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</si>
  <si>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</si>
  <si>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</si>
  <si>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</si>
  <si>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</si>
  <si>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</si>
  <si>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</si>
  <si>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</si>
  <si>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</si>
  <si>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</si>
  <si>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</si>
  <si>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</si>
  <si>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</si>
  <si>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</si>
  <si>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</si>
  <si>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</si>
  <si>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</si>
  <si>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</si>
  <si>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</si>
  <si>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</si>
  <si>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</si>
  <si>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</si>
  <si>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</si>
  <si>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</si>
  <si>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</si>
  <si>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</si>
  <si>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</si>
  <si>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</si>
  <si>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</si>
  <si>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</si>
  <si>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</si>
  <si>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</si>
  <si>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</si>
  <si>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</si>
  <si>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</si>
  <si>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</si>
  <si>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</si>
  <si>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</si>
  <si>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</si>
  <si>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</si>
  <si>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</si>
  <si>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</si>
  <si>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</si>
  <si>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</si>
  <si>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</si>
  <si>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</si>
  <si>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</si>
  <si>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</si>
  <si>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</si>
  <si>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</si>
  <si>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</si>
  <si>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</si>
  <si>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</si>
  <si>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</si>
  <si>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</si>
  <si>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</si>
  <si>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</si>
  <si>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</si>
  <si>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</si>
  <si>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</si>
  <si>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</si>
  <si>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</si>
  <si>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</si>
  <si>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</si>
  <si>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</si>
  <si>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</si>
  <si>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</si>
  <si>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</si>
  <si>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</si>
  <si>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</si>
  <si>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</si>
  <si>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</si>
  <si>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</si>
  <si>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</si>
  <si>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</si>
  <si>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</si>
  <si>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</si>
  <si>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</si>
  <si>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</si>
  <si>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</si>
  <si>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</si>
  <si>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</si>
  <si>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</si>
  <si>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</si>
  <si>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</si>
  <si>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</si>
  <si>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</si>
  <si>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</si>
  <si>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</si>
  <si>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</si>
  <si>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</si>
  <si>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</si>
  <si>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</si>
  <si>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</si>
  <si>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</si>
  <si>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</si>
  <si>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</si>
  <si>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</si>
  <si>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</si>
  <si>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</si>
  <si>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</si>
  <si>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</si>
  <si>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</si>
  <si>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</si>
  <si>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</si>
  <si>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</si>
  <si>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</si>
  <si>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</si>
  <si>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</si>
  <si>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</si>
  <si>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</si>
  <si>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</si>
  <si>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</si>
  <si>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</si>
  <si>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</si>
  <si>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</si>
  <si>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</si>
  <si>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</si>
  <si>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</si>
  <si>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</si>
  <si>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</si>
  <si>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</si>
  <si>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</si>
  <si>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</si>
  <si>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</si>
  <si>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</si>
  <si>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</si>
  <si>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</si>
  <si>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</si>
  <si>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</si>
  <si>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</si>
  <si>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</si>
  <si>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</si>
  <si>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</si>
  <si>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</si>
  <si>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</si>
  <si>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</si>
  <si>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</si>
  <si>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</si>
  <si>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</si>
  <si>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</si>
  <si>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</si>
  <si>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</si>
  <si>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</si>
  <si>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</si>
  <si>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</si>
  <si>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</si>
  <si>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</si>
  <si>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</si>
  <si>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</si>
  <si>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</si>
  <si>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</si>
  <si>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</si>
  <si>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</si>
  <si>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</si>
  <si>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</si>
  <si>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</si>
  <si>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</si>
  <si>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</si>
  <si>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</si>
  <si>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</si>
  <si>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</si>
  <si>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</si>
  <si>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</si>
  <si>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</si>
  <si>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</si>
  <si>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</si>
  <si>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</si>
  <si>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</si>
  <si>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</si>
  <si>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</si>
  <si>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</si>
  <si>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</si>
  <si>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</si>
  <si>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</si>
  <si>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</si>
  <si>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</si>
  <si>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</si>
  <si>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</si>
  <si>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</si>
  <si>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</si>
  <si>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</si>
  <si>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</si>
  <si>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</si>
  <si>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</si>
  <si>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</si>
  <si>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</si>
  <si>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</si>
  <si>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</si>
  <si>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</si>
  <si>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</si>
  <si>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</si>
  <si>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</si>
  <si>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</si>
  <si>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</si>
  <si>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</si>
  <si>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</si>
  <si>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</si>
  <si>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</si>
  <si>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</si>
  <si>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</si>
  <si>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</si>
  <si>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</si>
  <si>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</si>
  <si>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</si>
  <si>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</si>
  <si>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</si>
  <si>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</si>
  <si>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</si>
  <si>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</si>
  <si>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</si>
  <si>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</si>
  <si>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</si>
  <si>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</si>
  <si>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</si>
  <si>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</si>
  <si>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</si>
  <si>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</si>
  <si>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</si>
  <si>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</si>
  <si>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</si>
  <si>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</si>
  <si>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</si>
  <si>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</si>
  <si>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</si>
  <si>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</si>
  <si>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</si>
  <si>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</si>
  <si>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</si>
  <si>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</si>
  <si>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</si>
  <si>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</si>
  <si>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</si>
  <si>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</si>
  <si>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</si>
  <si>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</si>
  <si>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</si>
  <si>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</si>
  <si>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</si>
  <si>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</si>
  <si>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</si>
  <si>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</si>
  <si>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</si>
  <si>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</si>
  <si>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</si>
  <si>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</si>
  <si>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</si>
  <si>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</si>
  <si>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</si>
  <si>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</si>
  <si>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</si>
  <si>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</si>
  <si>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</si>
  <si>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</si>
  <si>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</si>
  <si>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</si>
  <si>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</si>
  <si>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</si>
  <si>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</si>
  <si>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</si>
  <si>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</si>
  <si>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</si>
  <si>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</si>
  <si>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</si>
  <si>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</si>
  <si>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</si>
  <si>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</si>
  <si>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</si>
  <si>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</si>
  <si>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</si>
  <si>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</si>
  <si>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</si>
  <si>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</si>
  <si>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</si>
  <si>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</si>
  <si>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</si>
  <si>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</si>
  <si>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</si>
  <si>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</si>
  <si>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</si>
  <si>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</si>
  <si>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</si>
  <si>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</si>
  <si>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</si>
  <si>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</si>
  <si>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</si>
  <si>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</si>
  <si>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</si>
  <si>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</si>
  <si>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</si>
  <si>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</si>
  <si>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</si>
  <si>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</si>
  <si>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</si>
  <si>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</si>
  <si>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</si>
  <si>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</si>
  <si>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</si>
  <si>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</si>
  <si>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</si>
  <si>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</si>
  <si>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</si>
  <si>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</si>
  <si>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</si>
  <si>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</si>
  <si>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</si>
  <si>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</si>
  <si>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</si>
  <si>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</si>
  <si>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</si>
  <si>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</si>
  <si>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</si>
  <si>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</si>
  <si>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</si>
  <si>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</si>
  <si>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</si>
  <si>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</si>
  <si>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</si>
  <si>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</si>
  <si>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</si>
  <si>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</si>
  <si>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</si>
  <si>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</si>
  <si>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</si>
  <si>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</si>
  <si>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</si>
  <si>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</si>
  <si>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</si>
  <si>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</si>
  <si>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</si>
  <si>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</si>
  <si>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</si>
  <si>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</si>
  <si>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</si>
  <si>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</si>
  <si>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</si>
  <si>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</si>
  <si>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</si>
  <si>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</si>
  <si>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</si>
  <si>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</si>
  <si>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</si>
  <si>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</si>
  <si>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</si>
  <si>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</si>
  <si>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</si>
  <si>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</si>
  <si>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</si>
  <si>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</si>
  <si>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</si>
  <si>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</si>
  <si>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</si>
  <si>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</si>
  <si>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</si>
  <si>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</si>
  <si>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</si>
  <si>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</si>
  <si>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</si>
  <si>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</si>
  <si>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</si>
  <si>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</si>
  <si>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</si>
  <si>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</si>
  <si>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</si>
  <si>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</si>
  <si>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</si>
  <si>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</si>
  <si>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</si>
  <si>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</si>
  <si>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</si>
  <si>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</si>
  <si>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</si>
  <si>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</si>
  <si>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</si>
  <si>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</si>
  <si>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</si>
  <si>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</si>
  <si>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</si>
  <si>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</si>
  <si>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</si>
  <si>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</si>
  <si>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</si>
  <si>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</si>
  <si>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</si>
  <si>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</si>
  <si>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</si>
  <si>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</si>
  <si>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</si>
  <si>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</si>
  <si>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</si>
  <si>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</si>
  <si>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</si>
  <si>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</si>
  <si>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</si>
  <si>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</si>
  <si>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</si>
  <si>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</si>
  <si>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</si>
  <si>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</si>
  <si>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</si>
  <si>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</si>
  <si>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</si>
  <si>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</si>
  <si>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</si>
  <si>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</si>
  <si>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</si>
  <si>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</si>
  <si>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</si>
  <si>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</si>
  <si>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</si>
  <si>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</si>
  <si>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</si>
  <si>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</si>
  <si>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</si>
  <si>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</si>
  <si>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</si>
  <si>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</si>
  <si>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</si>
  <si>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</si>
  <si>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</si>
  <si>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</si>
  <si>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</si>
  <si>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</si>
  <si>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</si>
  <si>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</si>
  <si>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</si>
  <si>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</si>
  <si>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</si>
  <si>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</si>
  <si>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</si>
  <si>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</si>
  <si>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</si>
  <si>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</si>
  <si>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</si>
  <si>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</si>
  <si>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</si>
  <si>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</si>
  <si>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</si>
  <si>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</si>
  <si>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</si>
  <si>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</si>
  <si>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</si>
  <si>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</si>
  <si>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</si>
  <si>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</si>
  <si>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</si>
  <si>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</si>
  <si>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</si>
  <si>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</si>
  <si>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</si>
  <si>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</si>
  <si>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</si>
  <si>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</si>
  <si>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</si>
  <si>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</si>
  <si>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</si>
  <si>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</si>
  <si>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</si>
  <si>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</si>
  <si>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</si>
  <si>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</si>
  <si>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</si>
  <si>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</si>
  <si>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</si>
  <si>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</si>
  <si>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</si>
  <si>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</si>
  <si>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</si>
  <si>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</si>
  <si>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</si>
  <si>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</si>
  <si>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</si>
  <si>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</si>
  <si>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</si>
  <si>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</si>
  <si>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</si>
  <si>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</si>
  <si>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</si>
  <si>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</si>
  <si>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</si>
  <si>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</si>
  <si>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</si>
  <si>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</si>
  <si>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</si>
  <si>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</si>
  <si>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</si>
  <si>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</si>
  <si>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</si>
  <si>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</si>
  <si>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</si>
  <si>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</si>
  <si>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</si>
  <si>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</si>
  <si>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</si>
  <si>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</si>
  <si>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</si>
  <si>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</si>
  <si>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</si>
  <si>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</si>
  <si>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</si>
  <si>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</si>
  <si>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</si>
  <si>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</si>
  <si>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</si>
  <si>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</si>
  <si>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</si>
  <si>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</si>
  <si>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</si>
  <si>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</si>
  <si>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</si>
  <si>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</si>
  <si>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</si>
  <si>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</si>
  <si>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</si>
  <si>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</si>
  <si>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</si>
  <si>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</si>
  <si>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</si>
  <si>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</si>
  <si>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</si>
  <si>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</si>
  <si>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</si>
  <si>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</si>
  <si>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</si>
  <si>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</si>
  <si>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</si>
  <si>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</si>
  <si>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</si>
  <si>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</si>
  <si>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</si>
  <si>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</si>
  <si>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</si>
  <si>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</si>
  <si>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</si>
  <si>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</si>
  <si>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</si>
  <si>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</si>
  <si>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</si>
  <si>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</si>
  <si>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</si>
  <si>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</si>
  <si>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</si>
  <si>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</si>
  <si>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</si>
  <si>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</si>
  <si>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</si>
  <si>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</si>
  <si>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</si>
  <si>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</si>
  <si>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</si>
  <si>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</si>
  <si>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</si>
  <si>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</si>
  <si>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</si>
  <si>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</si>
  <si>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</si>
  <si>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</si>
  <si>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</si>
  <si>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</si>
  <si>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</si>
  <si>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</si>
  <si>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</si>
  <si>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</si>
  <si>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</si>
  <si>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</si>
  <si>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</si>
  <si>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</si>
  <si>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</si>
  <si>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</si>
  <si>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</si>
  <si>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</si>
  <si>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</si>
  <si>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</si>
  <si>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</si>
  <si>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</si>
  <si>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</si>
  <si>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</si>
  <si>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</si>
  <si>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</si>
  <si>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</si>
  <si>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</si>
  <si>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</si>
  <si>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</si>
  <si>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</si>
  <si>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</si>
  <si>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</si>
  <si>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</si>
  <si>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</si>
  <si>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</si>
  <si>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</si>
  <si>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</si>
  <si>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</si>
  <si>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</si>
  <si>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</si>
  <si>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</si>
  <si>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</si>
  <si>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</si>
  <si>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</si>
  <si>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</si>
  <si>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</si>
  <si>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</si>
  <si>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</si>
  <si>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</si>
  <si>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</si>
  <si>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</si>
  <si>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</si>
  <si>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</si>
  <si>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</si>
  <si>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</si>
  <si>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</si>
  <si>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</si>
  <si>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</si>
  <si>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</si>
  <si>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</si>
  <si>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</si>
  <si>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</si>
  <si>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</si>
  <si>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</si>
  <si>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</si>
  <si>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</si>
  <si>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</si>
  <si>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</si>
  <si>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</si>
  <si>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</si>
  <si>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</si>
  <si>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</si>
  <si>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</si>
  <si>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</si>
  <si>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</si>
  <si>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</si>
  <si>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</si>
  <si>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</si>
  <si>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</si>
  <si>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</si>
  <si>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</si>
  <si>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</si>
  <si>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</si>
  <si>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</si>
  <si>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</si>
  <si>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</si>
  <si>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</si>
  <si>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</si>
  <si>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</si>
  <si>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</si>
  <si>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</si>
  <si>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</si>
  <si>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</si>
  <si>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</si>
  <si>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</si>
  <si>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</si>
  <si>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</si>
  <si>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</si>
  <si>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</si>
  <si>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</si>
  <si>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</si>
  <si>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</si>
  <si>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</si>
  <si>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</si>
  <si>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</si>
  <si>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</si>
  <si>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</si>
  <si>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</si>
  <si>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</si>
  <si>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</si>
  <si>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</si>
  <si>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</si>
  <si>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</si>
  <si>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</si>
  <si>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</si>
  <si>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</si>
  <si>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</si>
  <si>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</si>
  <si>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</si>
  <si>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</si>
  <si>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</si>
  <si>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</si>
  <si>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</si>
  <si>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</si>
  <si>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</si>
  <si>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</si>
  <si>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</si>
  <si>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</si>
  <si>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</si>
  <si>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</si>
  <si>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</si>
  <si>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</si>
  <si>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</si>
  <si>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</si>
  <si>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</si>
  <si>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</si>
  <si>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</si>
  <si>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</si>
  <si>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</si>
  <si>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</si>
  <si>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</si>
  <si>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</si>
  <si>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</si>
  <si>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</si>
  <si>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</si>
  <si>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</si>
  <si>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</si>
  <si>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</si>
  <si>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</si>
  <si>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</si>
  <si>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</si>
  <si>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</si>
  <si>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</si>
  <si>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</si>
  <si>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</si>
  <si>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</si>
  <si>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</si>
  <si>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</si>
  <si>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</si>
  <si>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</si>
  <si>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</si>
  <si>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</si>
  <si>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</si>
  <si>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</si>
  <si>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</si>
  <si>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</si>
  <si>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</si>
  <si>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</si>
  <si>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</si>
  <si>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</si>
  <si>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</si>
  <si>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</si>
  <si>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</si>
  <si>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</si>
  <si>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</si>
  <si>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</si>
  <si>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</si>
  <si>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</si>
  <si>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</si>
  <si>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</si>
  <si>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</si>
  <si>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</si>
  <si>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</si>
  <si>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</si>
  <si>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</si>
  <si>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</si>
  <si>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</si>
  <si>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</si>
  <si>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</si>
  <si>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</si>
  <si>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</si>
  <si>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</si>
  <si>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</si>
  <si>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</si>
  <si>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</si>
  <si>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</si>
  <si>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</si>
  <si>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</si>
  <si>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</si>
  <si>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</si>
  <si>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</si>
  <si>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</si>
  <si>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</si>
  <si>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</si>
  <si>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</si>
  <si>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</si>
  <si>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</si>
  <si>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</si>
  <si>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</si>
  <si>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</si>
  <si>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</si>
  <si>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</si>
  <si>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</si>
  <si>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</si>
  <si>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</si>
  <si>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</si>
  <si>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</si>
  <si>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</si>
  <si>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</si>
  <si>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</si>
  <si>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</si>
  <si>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</si>
  <si>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</si>
  <si>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</si>
  <si>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</si>
  <si>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</si>
  <si>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</si>
  <si>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</si>
  <si>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</si>
  <si>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</si>
  <si>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</si>
  <si>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</si>
  <si>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</si>
  <si>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</si>
  <si>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</si>
  <si>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</si>
  <si>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</si>
  <si>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</si>
  <si>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</si>
  <si>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</si>
  <si>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</si>
  <si>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</si>
  <si>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</si>
  <si>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</si>
  <si>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</si>
  <si>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</si>
  <si>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</si>
  <si>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</si>
  <si>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</si>
  <si>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</si>
  <si>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</si>
  <si>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</si>
  <si>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</si>
  <si>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</si>
  <si>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</si>
  <si>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</si>
  <si>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</si>
  <si>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</si>
  <si>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</si>
  <si>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</si>
  <si>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</si>
  <si>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</si>
  <si>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</si>
  <si>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</si>
  <si>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</si>
  <si>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</si>
  <si>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</si>
  <si>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</si>
  <si>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</si>
  <si>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</si>
  <si>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</si>
  <si>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</si>
  <si>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</si>
  <si>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</si>
  <si>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</si>
  <si>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</si>
  <si>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</si>
  <si>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</si>
  <si>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</si>
  <si>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</si>
  <si>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</si>
  <si>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</si>
  <si>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</si>
  <si>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</si>
  <si>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</si>
  <si>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</si>
  <si>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</si>
  <si>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</si>
  <si>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</si>
  <si>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</si>
  <si>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</si>
  <si>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</si>
  <si>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</si>
  <si>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</si>
  <si>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</si>
  <si>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</si>
  <si>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</si>
  <si>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</si>
  <si>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</si>
  <si>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</si>
  <si>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</si>
  <si>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</si>
  <si>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</si>
  <si>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</si>
  <si>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</si>
  <si>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</si>
  <si>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</si>
  <si>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</si>
  <si>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</si>
  <si>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</si>
  <si>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</si>
  <si>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</si>
  <si>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</si>
  <si>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</si>
  <si>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</si>
  <si>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</si>
  <si>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</si>
  <si>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</si>
  <si>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</si>
  <si>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</si>
  <si>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</si>
  <si>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</si>
  <si>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</si>
  <si>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</si>
  <si>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</si>
  <si>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</si>
  <si>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</si>
  <si>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</si>
  <si>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</si>
  <si>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</si>
  <si>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</si>
  <si>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</si>
  <si>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</si>
  <si>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</si>
  <si>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</si>
  <si>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</si>
  <si>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</si>
  <si>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</si>
  <si>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</si>
  <si>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</si>
  <si>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</si>
  <si>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</si>
  <si>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</si>
  <si>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</si>
  <si>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</si>
  <si>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</si>
  <si>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</si>
  <si>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</si>
  <si>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</si>
  <si>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</si>
  <si>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</si>
  <si>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</si>
  <si>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</si>
  <si>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</si>
  <si>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</si>
  <si>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</si>
  <si>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</si>
  <si>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</si>
  <si>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</si>
  <si>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</si>
  <si>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</si>
  <si>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</si>
  <si>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</si>
  <si>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</si>
  <si>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</si>
  <si>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</si>
  <si>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</si>
  <si>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</si>
  <si>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</si>
  <si>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</si>
  <si>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</si>
  <si>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</si>
  <si>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</si>
  <si>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</si>
  <si>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</si>
  <si>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</si>
  <si>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</si>
  <si>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</si>
  <si>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</si>
  <si>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</si>
  <si>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</si>
  <si>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</si>
  <si>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</si>
  <si>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</si>
  <si>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</si>
  <si>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</si>
  <si>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</si>
  <si>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</si>
  <si>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</si>
  <si>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</si>
  <si>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</si>
  <si>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</si>
  <si>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</si>
  <si>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</si>
  <si>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</si>
  <si>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</si>
  <si>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</si>
  <si>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</si>
  <si>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</si>
  <si>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</si>
  <si>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</si>
  <si>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</si>
  <si>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</si>
  <si>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</si>
  <si>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</si>
  <si>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</si>
  <si>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</si>
  <si>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</si>
  <si>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</si>
  <si>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</si>
  <si>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</si>
  <si>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</si>
  <si>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</si>
  <si>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</si>
  <si>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</si>
  <si>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</si>
  <si>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</si>
  <si>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</si>
  <si>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</si>
  <si>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</si>
  <si>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</si>
  <si>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</si>
  <si>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</si>
  <si>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</si>
  <si>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</si>
  <si>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</si>
  <si>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</si>
  <si>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</si>
  <si>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</si>
  <si>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</si>
  <si>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</si>
  <si>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</si>
  <si>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</si>
  <si>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</si>
  <si>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</si>
  <si>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</si>
  <si>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</si>
  <si>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</si>
  <si>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</si>
  <si>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</si>
  <si>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</si>
  <si>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</si>
  <si>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</si>
  <si>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</si>
  <si>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</si>
  <si>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</si>
  <si>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</si>
  <si>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</si>
  <si>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</si>
  <si>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</si>
  <si>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</si>
  <si>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</si>
  <si>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</si>
  <si>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</si>
  <si>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</si>
  <si>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</si>
  <si>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</si>
  <si>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</si>
  <si>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</si>
  <si>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</si>
  <si>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</si>
  <si>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</si>
  <si>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</si>
  <si>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</si>
  <si>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</si>
  <si>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</si>
  <si>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</si>
  <si>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</si>
  <si>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</si>
  <si>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</si>
  <si>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</si>
  <si>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</si>
  <si>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</si>
  <si>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</si>
  <si>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</si>
  <si>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</si>
  <si>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</si>
  <si>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</si>
  <si>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</si>
  <si>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</si>
  <si>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</si>
  <si>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</si>
  <si>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</si>
  <si>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</si>
  <si>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</si>
  <si>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</si>
  <si>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</si>
  <si>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</si>
  <si>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</si>
  <si>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</si>
  <si>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</si>
  <si>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</si>
  <si>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</si>
  <si>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</si>
  <si>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</si>
  <si>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</si>
  <si>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</si>
  <si>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</si>
  <si>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</si>
  <si>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</si>
  <si>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</si>
  <si>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</si>
  <si>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</si>
  <si>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</si>
  <si>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</si>
  <si>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</si>
  <si>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</si>
  <si>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</si>
  <si>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</si>
  <si>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</si>
  <si>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</si>
  <si>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</si>
  <si>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</si>
  <si>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</si>
  <si>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</si>
  <si>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</si>
  <si>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</si>
  <si>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</si>
  <si>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</si>
  <si>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</si>
  <si>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</si>
  <si>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</si>
  <si>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</si>
  <si>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</si>
  <si>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</si>
  <si>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</si>
  <si>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</si>
  <si>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</si>
  <si>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</si>
  <si>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</si>
  <si>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</si>
  <si>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</si>
  <si>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</si>
  <si>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</si>
  <si>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</si>
  <si>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</si>
  <si>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</si>
  <si>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</si>
  <si>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</si>
  <si>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</si>
  <si>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</si>
  <si>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</si>
  <si>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</si>
  <si>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</si>
  <si>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</si>
  <si>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</si>
  <si>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</si>
  <si>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</si>
  <si>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</si>
  <si>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</si>
  <si>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</si>
  <si>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</si>
  <si>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</si>
  <si>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</si>
  <si>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</si>
  <si>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</si>
  <si>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</si>
  <si>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</si>
  <si>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</si>
  <si>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</si>
  <si>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</si>
  <si>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</si>
  <si>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</si>
  <si>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</si>
  <si>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</si>
  <si>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</si>
  <si>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</si>
  <si>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</si>
  <si>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</si>
  <si>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</si>
  <si>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</si>
  <si>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</si>
  <si>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</si>
  <si>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</si>
  <si>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</si>
  <si>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</si>
  <si>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</si>
  <si>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</si>
  <si>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</si>
  <si>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</si>
  <si>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</si>
  <si>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</si>
  <si>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</si>
  <si>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</si>
  <si>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</si>
  <si>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</si>
  <si>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</si>
  <si>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</si>
  <si>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</si>
  <si>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</si>
  <si>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</si>
  <si>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</si>
  <si>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</si>
  <si>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</si>
  <si>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</si>
  <si>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</si>
  <si>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</si>
  <si>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</si>
  <si>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</si>
  <si>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</si>
  <si>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</si>
  <si>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</si>
  <si>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</si>
  <si>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</si>
  <si>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</si>
  <si>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</si>
  <si>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</si>
  <si>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</si>
  <si>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</si>
  <si>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</si>
  <si>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</si>
  <si>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</si>
  <si>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</si>
  <si>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</si>
  <si>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</si>
  <si>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</si>
  <si>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</si>
  <si>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</si>
  <si>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</si>
  <si>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</si>
  <si>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</si>
  <si>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</si>
  <si>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</si>
  <si>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</si>
  <si>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</si>
  <si>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</si>
  <si>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</si>
  <si>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</si>
  <si>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</si>
  <si>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</si>
  <si>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</si>
  <si>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</si>
  <si>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</si>
  <si>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</si>
  <si>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</si>
  <si>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</si>
  <si>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</si>
  <si>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</si>
  <si>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</si>
  <si>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</si>
  <si>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</si>
  <si>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</si>
  <si>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</si>
  <si>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</si>
  <si>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</si>
  <si>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</si>
  <si>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</si>
  <si>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</si>
  <si>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</si>
  <si>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</si>
  <si>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</si>
  <si>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</si>
  <si>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</si>
  <si>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</si>
  <si>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</si>
  <si>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</si>
  <si>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</si>
  <si>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</si>
  <si>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</si>
  <si>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</si>
  <si>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</si>
  <si>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</si>
  <si>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</si>
  <si>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</si>
  <si>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</si>
  <si>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</si>
  <si>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</si>
  <si>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</si>
  <si>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</si>
  <si>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</si>
  <si>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</si>
  <si>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</si>
  <si>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</si>
  <si>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</si>
  <si>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</si>
  <si>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</si>
  <si>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</si>
  <si>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</si>
  <si>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</si>
  <si>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</si>
  <si>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</si>
  <si>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</si>
  <si>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</si>
  <si>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</si>
  <si>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</si>
  <si>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</si>
  <si>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</si>
  <si>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</si>
  <si>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</si>
  <si>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</si>
  <si>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</si>
  <si>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</si>
  <si>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</si>
  <si>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</si>
  <si>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</si>
  <si>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</si>
  <si>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</si>
  <si>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</si>
  <si>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</si>
  <si>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</si>
  <si>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</si>
  <si>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</si>
  <si>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</si>
  <si>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</si>
  <si>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</si>
  <si>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</si>
  <si>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</si>
  <si>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</si>
  <si>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</si>
  <si>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</si>
  <si>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</si>
  <si>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</si>
  <si>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</si>
  <si>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</si>
  <si>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</si>
  <si>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</si>
  <si>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</si>
  <si>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</si>
  <si>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</si>
  <si>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</si>
  <si>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</si>
  <si>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</si>
  <si>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</si>
  <si>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</si>
  <si>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</si>
  <si>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</si>
  <si>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</si>
  <si>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</si>
  <si>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</si>
  <si>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</si>
  <si>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</si>
  <si>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</si>
  <si>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</si>
  <si>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</si>
  <si>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</si>
  <si>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</si>
  <si>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</si>
  <si>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</si>
  <si>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</si>
  <si>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</si>
  <si>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</si>
  <si>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</si>
  <si>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</si>
  <si>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</si>
  <si>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</si>
  <si>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</si>
  <si>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</si>
  <si>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</si>
  <si>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</si>
  <si>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</si>
  <si>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</si>
  <si>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</si>
  <si>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</si>
  <si>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</si>
  <si>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</si>
  <si>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</si>
  <si>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</si>
  <si>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</si>
  <si>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</si>
  <si>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</si>
  <si>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</si>
  <si>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</si>
  <si>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</si>
  <si>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</si>
  <si>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</si>
  <si>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</si>
  <si>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</si>
  <si>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</si>
  <si>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</si>
  <si>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</si>
  <si>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</si>
  <si>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</si>
  <si>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</si>
  <si>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</si>
  <si>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</si>
  <si>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</si>
  <si>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</si>
  <si>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</si>
  <si>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</si>
  <si>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</si>
  <si>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</si>
  <si>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</si>
  <si>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</si>
  <si>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</si>
  <si>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</si>
  <si>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</si>
  <si>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</si>
  <si>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</si>
  <si>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</si>
  <si>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</si>
  <si>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</si>
  <si>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</si>
  <si>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</si>
  <si>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</si>
  <si>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</si>
  <si>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</si>
  <si>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</si>
  <si>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</si>
  <si>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</si>
  <si>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</si>
  <si>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</si>
  <si>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</si>
  <si>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</si>
  <si>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</si>
  <si>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</si>
  <si>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</si>
  <si>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</si>
  <si>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</si>
  <si>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</si>
  <si>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</si>
  <si>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</si>
  <si>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</si>
  <si>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</si>
  <si>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</si>
  <si>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</si>
  <si>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</si>
  <si>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</si>
  <si>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</si>
  <si>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</si>
  <si>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</si>
  <si>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</si>
  <si>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</si>
  <si>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</si>
  <si>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</si>
  <si>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</si>
  <si>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</si>
  <si>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</si>
  <si>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</si>
  <si>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</si>
  <si>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</si>
  <si>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</si>
  <si>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</si>
  <si>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</si>
  <si>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</si>
  <si>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</si>
  <si>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</si>
  <si>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</si>
  <si>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</si>
  <si>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</si>
  <si>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</si>
  <si>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</si>
  <si>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</si>
  <si>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</si>
  <si>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</si>
  <si>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</si>
  <si>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</si>
  <si>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</si>
  <si>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</si>
  <si>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</si>
  <si>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</si>
  <si>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</si>
  <si>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</si>
  <si>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</si>
  <si>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</si>
  <si>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</si>
  <si>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</si>
  <si>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</si>
  <si>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</si>
  <si>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</si>
  <si>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</si>
  <si>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</si>
  <si>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</si>
  <si>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</si>
  <si>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</si>
  <si>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</si>
  <si>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</si>
  <si>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</si>
  <si>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</si>
  <si>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</si>
  <si>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</si>
  <si>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</si>
  <si>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</si>
  <si>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</si>
  <si>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</si>
  <si>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</si>
  <si>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</si>
  <si>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</si>
  <si>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</si>
  <si>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</si>
  <si>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</si>
  <si>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</si>
  <si>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</si>
  <si>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</si>
  <si>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</si>
  <si>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</si>
  <si>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</si>
  <si>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</si>
  <si>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</si>
  <si>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</si>
  <si>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</si>
  <si>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</si>
  <si>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</si>
  <si>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</si>
  <si>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</si>
  <si>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</si>
  <si>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</si>
  <si>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</si>
  <si>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</si>
  <si>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</si>
  <si>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</si>
  <si>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</si>
  <si>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</si>
  <si>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</si>
  <si>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</si>
  <si>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</si>
  <si>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</si>
  <si>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</si>
  <si>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</si>
  <si>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</si>
  <si>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</si>
  <si>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</si>
  <si>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</si>
  <si>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</si>
  <si>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</si>
  <si>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</si>
  <si>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</si>
  <si>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</si>
  <si>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</si>
  <si>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</si>
  <si>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</si>
  <si>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</si>
  <si>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</si>
  <si>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</si>
  <si>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</si>
  <si>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</si>
  <si>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</si>
  <si>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</si>
  <si>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</si>
  <si>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</si>
  <si>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</si>
  <si>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</si>
  <si>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</si>
  <si>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</si>
  <si>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</si>
  <si>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</si>
  <si>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</si>
  <si>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</si>
  <si>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</si>
  <si>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</si>
  <si>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</si>
  <si>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</si>
  <si>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</si>
  <si>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</si>
  <si>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</si>
  <si>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</si>
  <si>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</si>
  <si>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</si>
  <si>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</si>
  <si>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</si>
  <si>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</si>
  <si>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</si>
  <si>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</si>
  <si>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</si>
  <si>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</si>
  <si>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</si>
  <si>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</si>
  <si>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</si>
  <si>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</si>
  <si>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</si>
  <si>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</si>
  <si>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</si>
  <si>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</si>
  <si>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</si>
  <si>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</si>
  <si>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</si>
  <si>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</si>
  <si>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</si>
  <si>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</si>
  <si>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</si>
  <si>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</si>
  <si>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</si>
  <si>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</si>
  <si>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</si>
  <si>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</si>
  <si>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</si>
  <si>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</si>
  <si>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</si>
  <si>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</si>
  <si>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</si>
  <si>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</si>
  <si>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</si>
  <si>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</si>
  <si>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</si>
  <si>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</si>
  <si>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</si>
  <si>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</si>
  <si>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</si>
  <si>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</si>
  <si>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</si>
  <si>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</si>
  <si>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</si>
  <si>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</si>
  <si>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</si>
  <si>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</si>
  <si>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</si>
  <si>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</si>
  <si>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</si>
  <si>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</si>
  <si>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</si>
  <si>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</si>
  <si>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</si>
  <si>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</si>
  <si>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</si>
  <si>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</si>
  <si>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</si>
  <si>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</si>
  <si>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</si>
  <si>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</si>
  <si>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</si>
  <si>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</si>
  <si>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</si>
  <si>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</si>
  <si>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</si>
  <si>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</si>
  <si>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</si>
  <si>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</si>
  <si>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</si>
  <si>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</si>
  <si>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</si>
  <si>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</si>
  <si>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</si>
  <si>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</si>
  <si>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</si>
  <si>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</si>
  <si>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</si>
  <si>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</si>
  <si>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</si>
  <si>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</si>
  <si>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</si>
  <si>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</si>
  <si>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</si>
  <si>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</si>
  <si>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</si>
  <si>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</si>
  <si>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</si>
  <si>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</si>
  <si>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</si>
  <si>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</si>
  <si>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</si>
  <si>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</si>
  <si>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</si>
  <si>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</si>
  <si>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</si>
  <si>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</si>
  <si>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</si>
  <si>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</si>
  <si>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</si>
  <si>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</si>
  <si>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</si>
  <si>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</si>
  <si>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</si>
  <si>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</si>
  <si>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</si>
  <si>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</si>
  <si>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</si>
  <si>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</si>
  <si>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</si>
  <si>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</si>
  <si>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</si>
  <si>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</si>
  <si>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</si>
  <si>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</si>
  <si>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</si>
  <si>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</si>
  <si>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</si>
  <si>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</si>
  <si>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</si>
  <si>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</si>
  <si>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</si>
  <si>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</si>
  <si>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</si>
  <si>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</si>
  <si>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</si>
  <si>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</si>
  <si>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</si>
  <si>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</si>
  <si>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</si>
  <si>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</si>
  <si>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</si>
  <si>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</si>
  <si>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</si>
  <si>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</si>
  <si>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</si>
  <si>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</si>
  <si>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</si>
  <si>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</si>
  <si>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</si>
  <si>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</si>
  <si>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</si>
  <si>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</si>
  <si>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</si>
  <si>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</si>
  <si>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</si>
  <si>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</si>
  <si>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</si>
  <si>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</si>
  <si>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</si>
  <si>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</si>
  <si>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</si>
  <si>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</si>
  <si>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</si>
  <si>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</si>
  <si>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</si>
  <si>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</si>
  <si>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</si>
  <si>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</si>
  <si>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</si>
  <si>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</si>
  <si>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</si>
  <si>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</si>
  <si>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</si>
  <si>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</si>
  <si>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</si>
  <si>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</si>
  <si>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</si>
  <si>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</si>
  <si>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</si>
  <si>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</si>
  <si>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</si>
  <si>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</si>
  <si>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</si>
  <si>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</si>
  <si>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</si>
  <si>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</si>
  <si>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</si>
  <si>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</si>
  <si>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</si>
  <si>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</si>
  <si>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</si>
  <si>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</si>
  <si>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</si>
  <si>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</si>
  <si>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</si>
  <si>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</si>
  <si>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</si>
  <si>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</si>
  <si>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</si>
  <si>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</si>
  <si>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</si>
  <si>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</si>
  <si>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</si>
  <si>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</si>
  <si>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</si>
  <si>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</si>
  <si>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</si>
  <si>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</si>
  <si>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</si>
  <si>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</si>
  <si>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</si>
  <si>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</si>
  <si>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</si>
  <si>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</si>
  <si>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</si>
  <si>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</si>
  <si>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</si>
  <si>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</si>
  <si>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</si>
  <si>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</si>
  <si>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</si>
  <si>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</si>
  <si>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</si>
  <si>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</si>
  <si>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</si>
  <si>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</si>
  <si>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</si>
  <si>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</si>
  <si>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</si>
  <si>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</si>
  <si>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</si>
  <si>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</si>
  <si>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</si>
  <si>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</si>
  <si>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</si>
  <si>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</si>
  <si>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</si>
  <si>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</si>
  <si>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</si>
  <si>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</si>
  <si>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</si>
  <si>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</si>
  <si>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</si>
  <si>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</si>
  <si>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</si>
  <si>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</si>
  <si>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</si>
  <si>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</si>
  <si>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</si>
  <si>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</si>
  <si>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</si>
  <si>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</si>
  <si>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</si>
  <si>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</si>
  <si>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</si>
  <si>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</si>
  <si>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</si>
  <si>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</si>
  <si>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</si>
  <si>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</si>
  <si>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</si>
  <si>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</si>
  <si>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</si>
  <si>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</si>
  <si>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</si>
  <si>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</si>
  <si>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</si>
  <si>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</si>
  <si>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</si>
  <si>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</si>
  <si>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</si>
  <si>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</si>
  <si>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</si>
  <si>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</si>
  <si>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</si>
  <si>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</si>
  <si>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</si>
  <si>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</si>
  <si>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</si>
  <si>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</si>
  <si>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</si>
  <si>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</si>
  <si>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</si>
  <si>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</si>
  <si>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</si>
  <si>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</si>
  <si>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</si>
  <si>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</si>
  <si>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</si>
  <si>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</si>
  <si>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</si>
  <si>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</si>
  <si>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</si>
  <si>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</si>
  <si>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</si>
  <si>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</si>
  <si>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</si>
  <si>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</si>
  <si>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</si>
  <si>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</si>
  <si>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</si>
  <si>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</si>
  <si>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</si>
  <si>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</si>
  <si>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</si>
  <si>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</si>
  <si>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</si>
  <si>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</si>
  <si>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</si>
  <si>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</si>
  <si>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</si>
  <si>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</si>
  <si>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</si>
  <si>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</si>
  <si>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</si>
  <si>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</si>
  <si>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</si>
  <si>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</si>
  <si>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</si>
  <si>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</si>
  <si>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</si>
  <si>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</si>
  <si>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</si>
  <si>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</si>
  <si>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</si>
  <si>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</si>
  <si>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</si>
  <si>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</si>
  <si>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</si>
  <si>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</si>
  <si>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</si>
  <si>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</si>
  <si>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</si>
  <si>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</si>
  <si>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</si>
  <si>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</si>
  <si>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</si>
  <si>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</si>
  <si>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</si>
  <si>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</si>
  <si>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</si>
  <si>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</si>
  <si>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</si>
  <si>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</si>
  <si>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</si>
  <si>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</si>
  <si>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</si>
  <si>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</si>
  <si>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</si>
  <si>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</si>
  <si>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</si>
  <si>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</si>
  <si>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</si>
  <si>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</si>
  <si>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</si>
  <si>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</si>
  <si>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</si>
  <si>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</si>
  <si>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</si>
  <si>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</si>
  <si>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</si>
  <si>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</si>
  <si>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</si>
  <si>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</si>
  <si>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</si>
  <si>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</si>
  <si>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</si>
  <si>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</si>
  <si>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</si>
  <si>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</si>
  <si>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</si>
  <si>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</si>
  <si>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</si>
  <si>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</si>
  <si>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</si>
  <si>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</si>
  <si>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</si>
  <si>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</si>
  <si>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</si>
  <si>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</si>
  <si>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</si>
  <si>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</si>
  <si>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</si>
  <si>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</si>
  <si>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</si>
  <si>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</si>
  <si>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</si>
  <si>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</si>
  <si>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</si>
  <si>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</si>
  <si>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</si>
  <si>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</si>
  <si>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</si>
  <si>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</si>
  <si>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</si>
  <si>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</si>
  <si>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</si>
  <si>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</si>
  <si>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</si>
  <si>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</si>
  <si>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</si>
  <si>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</si>
  <si>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</si>
  <si>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</si>
  <si>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</si>
  <si>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</si>
  <si>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</si>
  <si>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</si>
  <si>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</si>
  <si>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</si>
  <si>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</si>
  <si>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</si>
  <si>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</si>
  <si>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</si>
  <si>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</si>
  <si>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</si>
  <si>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</si>
  <si>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</si>
  <si>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</si>
  <si>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</si>
  <si>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</si>
  <si>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</si>
  <si>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</si>
  <si>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</si>
  <si>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</si>
  <si>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</si>
  <si>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</si>
  <si>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</si>
  <si>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</si>
  <si>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</si>
  <si>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</si>
  <si>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</si>
  <si>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</si>
  <si>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</si>
  <si>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</si>
  <si>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</si>
  <si>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</si>
  <si>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</si>
  <si>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</si>
  <si>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</si>
  <si>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</si>
  <si>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</si>
  <si>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</si>
  <si>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</si>
  <si>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</si>
  <si>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</si>
  <si>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</si>
  <si>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</si>
  <si>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</si>
  <si>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</si>
  <si>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</si>
  <si>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</si>
  <si>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</si>
  <si>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</si>
  <si>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</si>
  <si>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</si>
  <si>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</si>
  <si>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</si>
  <si>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</si>
  <si>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</si>
  <si>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</si>
  <si>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</si>
  <si>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</si>
  <si>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</si>
  <si>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</si>
  <si>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</si>
  <si>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</si>
  <si>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</si>
  <si>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</si>
  <si>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</si>
  <si>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</si>
  <si>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</si>
  <si>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</si>
  <si>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</si>
  <si>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</si>
  <si>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</si>
  <si>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</si>
  <si>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</si>
  <si>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</si>
  <si>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</si>
  <si>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</si>
  <si>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</si>
  <si>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</si>
  <si>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</si>
  <si>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</si>
  <si>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</si>
  <si>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</si>
  <si>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</si>
  <si>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</si>
  <si>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</si>
  <si>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</si>
  <si>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</si>
  <si>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</si>
  <si>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</si>
  <si>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</si>
  <si>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</si>
  <si>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</si>
  <si>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</si>
  <si>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</si>
  <si>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</si>
  <si>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</si>
  <si>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</si>
  <si>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</si>
  <si>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</si>
  <si>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</si>
  <si>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</si>
  <si>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</si>
  <si>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</si>
  <si>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</si>
  <si>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</si>
  <si>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</si>
  <si>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</si>
  <si>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</si>
  <si>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</si>
  <si>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</si>
  <si>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</si>
  <si>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</si>
  <si>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</si>
  <si>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</si>
  <si>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</si>
  <si>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</si>
  <si>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</si>
  <si>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</si>
  <si>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</si>
  <si>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</si>
  <si>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</si>
  <si>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</si>
  <si>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</si>
  <si>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</si>
  <si>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</si>
  <si>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</si>
  <si>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</si>
  <si>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</si>
  <si>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</si>
  <si>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</si>
  <si>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</si>
  <si>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</si>
  <si>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</si>
  <si>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</si>
  <si>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</si>
  <si>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</si>
  <si>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</si>
  <si>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</si>
  <si>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</si>
  <si>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</si>
  <si>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</si>
  <si>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</si>
  <si>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</si>
  <si>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</si>
  <si>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</si>
  <si>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</si>
  <si>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</si>
  <si>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</si>
  <si>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</si>
  <si>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</si>
  <si>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</si>
  <si>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</si>
  <si>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</si>
  <si>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</si>
  <si>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</si>
  <si>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</si>
  <si>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</si>
  <si>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</si>
  <si>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</si>
  <si>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</si>
  <si>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</si>
  <si>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</si>
  <si>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</si>
  <si>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</si>
  <si>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</si>
  <si>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</si>
  <si>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</si>
  <si>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</si>
  <si>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</si>
  <si>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</si>
  <si>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</si>
  <si>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</si>
  <si>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</si>
  <si>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</si>
  <si>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</si>
  <si>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</si>
  <si>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</si>
  <si>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</si>
  <si>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</si>
  <si>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</si>
  <si>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</si>
  <si>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</si>
  <si>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</si>
  <si>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</si>
  <si>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</si>
  <si>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</si>
  <si>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</si>
  <si>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</si>
  <si>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</si>
  <si>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</si>
  <si>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</si>
  <si>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</si>
  <si>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</si>
  <si>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</si>
  <si>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</si>
  <si>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</si>
  <si>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</si>
  <si>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</si>
  <si>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</si>
  <si>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</si>
  <si>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</si>
  <si>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</si>
  <si>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</si>
  <si>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</si>
  <si>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</si>
  <si>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</si>
  <si>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</si>
  <si>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</si>
  <si>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</si>
  <si>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</si>
  <si>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</si>
  <si>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</si>
  <si>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</si>
  <si>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</si>
  <si>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</si>
  <si>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</si>
  <si>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</si>
  <si>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</si>
  <si>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</si>
  <si>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</si>
  <si>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</si>
  <si>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</si>
  <si>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</si>
  <si>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</si>
  <si>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</si>
  <si>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</si>
  <si>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</si>
  <si>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</si>
  <si>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</si>
  <si>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</si>
  <si>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</si>
  <si>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</si>
  <si>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</si>
  <si>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</si>
  <si>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</si>
  <si>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</si>
  <si>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</si>
  <si>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</si>
  <si>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</si>
  <si>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</si>
  <si>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</si>
  <si>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</si>
  <si>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</si>
  <si>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</si>
  <si>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</si>
  <si>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</si>
  <si>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</si>
  <si>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</si>
  <si>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</si>
  <si>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</si>
  <si>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</si>
  <si>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</si>
  <si>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</si>
  <si>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</si>
  <si>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</si>
  <si>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</si>
  <si>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</si>
  <si>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</si>
  <si>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</si>
  <si>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</si>
  <si>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</si>
  <si>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</si>
  <si>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</si>
  <si>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</si>
  <si>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</si>
  <si>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</si>
  <si>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</si>
  <si>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</si>
  <si>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</si>
  <si>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</si>
  <si>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</si>
  <si>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</si>
  <si>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</si>
  <si>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</si>
  <si>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</si>
  <si>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</si>
  <si>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</si>
  <si>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</si>
  <si>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</si>
  <si>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</si>
  <si>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</si>
  <si>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</si>
  <si>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</si>
  <si>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</si>
  <si>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</si>
  <si>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</si>
  <si>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</si>
  <si>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</si>
  <si>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</si>
  <si>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</si>
  <si>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</si>
  <si>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</si>
  <si>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</si>
  <si>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</si>
  <si>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</si>
  <si>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</si>
  <si>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</si>
  <si>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</si>
  <si>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</si>
  <si>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</si>
  <si>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</si>
  <si>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</si>
  <si>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</si>
  <si>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</si>
  <si>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</si>
  <si>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</si>
  <si>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</si>
  <si>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</si>
  <si>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</si>
  <si>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</si>
  <si>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</si>
  <si>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</si>
  <si>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</si>
  <si>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</si>
  <si>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</si>
  <si>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</si>
  <si>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</si>
  <si>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</si>
  <si>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</si>
  <si>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</si>
  <si>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</si>
  <si>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</si>
  <si>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</si>
  <si>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</si>
  <si>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</si>
  <si>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</si>
  <si>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</si>
  <si>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</si>
  <si>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</si>
  <si>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</si>
  <si>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</si>
  <si>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</si>
  <si>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</si>
  <si>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</si>
  <si>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</si>
  <si>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</si>
  <si>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</si>
  <si>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</si>
  <si>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</si>
  <si>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</si>
  <si>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</si>
  <si>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</si>
  <si>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</si>
  <si>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</si>
  <si>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</si>
  <si>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</si>
  <si>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</si>
  <si>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</si>
  <si>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</si>
  <si>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</si>
  <si>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</si>
  <si>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</si>
  <si>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</si>
  <si>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</si>
  <si>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</si>
  <si>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</si>
  <si>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</si>
  <si>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</si>
  <si>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</si>
  <si>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</si>
  <si>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</si>
  <si>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</si>
  <si>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</si>
  <si>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</si>
  <si>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</si>
  <si>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</si>
  <si>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</si>
  <si>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</si>
  <si>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</si>
  <si>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</si>
  <si>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</si>
  <si>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</si>
  <si>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</si>
  <si>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</si>
  <si>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</si>
  <si>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</si>
  <si>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</si>
  <si>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</si>
  <si>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</si>
  <si>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</si>
  <si>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</si>
  <si>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</si>
  <si>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</si>
  <si>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</si>
  <si>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</si>
  <si>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</si>
  <si>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</si>
  <si>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</si>
  <si>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</si>
  <si>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</si>
  <si>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</si>
  <si>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</si>
  <si>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</si>
  <si>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</si>
  <si>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</si>
  <si>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</si>
  <si>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</si>
  <si>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</si>
  <si>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</si>
  <si>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</si>
  <si>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</si>
  <si>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</si>
  <si>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</si>
  <si>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</si>
  <si>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</si>
  <si>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</si>
  <si>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</si>
  <si>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</si>
  <si>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</si>
  <si>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</si>
  <si>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</si>
  <si>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</si>
  <si>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</si>
  <si>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</si>
  <si>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</si>
  <si>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</si>
  <si>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</si>
  <si>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</si>
  <si>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</si>
  <si>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</si>
  <si>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</si>
  <si>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</si>
  <si>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</si>
  <si>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</si>
  <si>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</si>
  <si>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</si>
  <si>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</si>
  <si>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</si>
  <si>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</si>
  <si>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</si>
  <si>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</si>
  <si>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</si>
  <si>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</si>
  <si>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</si>
  <si>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</si>
  <si>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</si>
  <si>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</si>
  <si>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</si>
  <si>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</si>
  <si>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</si>
  <si>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</si>
  <si>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</si>
  <si>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</si>
  <si>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</si>
  <si>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</si>
  <si>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</si>
  <si>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</si>
  <si>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</si>
  <si>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</si>
  <si>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</si>
  <si>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</si>
  <si>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</si>
  <si>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</si>
  <si>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</si>
  <si>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</si>
  <si>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</si>
  <si>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</si>
  <si>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</si>
  <si>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</si>
  <si>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</si>
  <si>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</si>
  <si>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</si>
  <si>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</si>
  <si>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</si>
  <si>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</si>
  <si>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</si>
  <si>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</si>
  <si>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</si>
  <si>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</si>
  <si>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</si>
  <si>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</si>
  <si>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</si>
  <si>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</si>
  <si>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</si>
  <si>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</si>
  <si>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</si>
  <si>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</si>
  <si>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</si>
  <si>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</si>
  <si>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</si>
  <si>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</si>
  <si>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</si>
  <si>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</si>
  <si>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</si>
  <si>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</si>
  <si>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</si>
  <si>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</si>
  <si>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</si>
  <si>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</si>
  <si>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</si>
  <si>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</si>
  <si>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</si>
  <si>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</si>
  <si>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</si>
  <si>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</si>
  <si>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</si>
  <si>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</si>
  <si>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</si>
  <si>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</si>
  <si>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</si>
  <si>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</si>
  <si>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</si>
  <si>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</si>
  <si>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</si>
  <si>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</si>
  <si>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</si>
  <si>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</si>
  <si>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</si>
  <si>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</si>
  <si>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</si>
  <si>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</si>
  <si>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</si>
  <si>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</si>
  <si>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</si>
  <si>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</si>
  <si>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</si>
  <si>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</si>
  <si>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</si>
  <si>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</si>
  <si>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</si>
  <si>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</si>
  <si>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</si>
  <si>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</si>
  <si>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</si>
  <si>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</si>
  <si>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</si>
  <si>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</si>
  <si>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</si>
  <si>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</si>
  <si>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</si>
  <si>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</si>
  <si>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</si>
  <si>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</si>
  <si>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</si>
  <si>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</si>
  <si>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</si>
  <si>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</si>
  <si>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</si>
  <si>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</si>
  <si>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</si>
  <si>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</si>
  <si>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</si>
  <si>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</si>
  <si>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</si>
  <si>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</si>
  <si>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</si>
  <si>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</si>
  <si>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</si>
  <si>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</si>
  <si>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</si>
  <si>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</si>
  <si>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</si>
  <si>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</si>
  <si>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</si>
  <si>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</si>
  <si>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</si>
  <si>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</si>
  <si>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</si>
  <si>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</si>
  <si>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</si>
  <si>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</si>
  <si>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</si>
  <si>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</si>
  <si>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</si>
  <si>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</si>
  <si>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</si>
  <si>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</si>
  <si>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</si>
  <si>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</si>
  <si>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</si>
  <si>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</si>
  <si>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</si>
  <si>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</si>
  <si>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</si>
  <si>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</si>
  <si>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</si>
  <si>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</si>
  <si>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</si>
  <si>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</si>
  <si>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</si>
  <si>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</si>
  <si>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</si>
  <si>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</si>
  <si>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</si>
  <si>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</si>
  <si>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</si>
  <si>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</si>
  <si>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</si>
  <si>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</si>
  <si>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</si>
  <si>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</si>
  <si>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</si>
  <si>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</si>
  <si>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</si>
  <si>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</si>
  <si>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</si>
  <si>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</si>
  <si>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</si>
  <si>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</si>
  <si>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</si>
  <si>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</si>
  <si>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</si>
  <si>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</si>
  <si>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</si>
  <si>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</si>
  <si>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</si>
  <si>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</si>
  <si>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</si>
  <si>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</si>
  <si>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</si>
  <si>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</si>
  <si>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</si>
  <si>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</si>
  <si>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</si>
  <si>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</si>
  <si>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</si>
  <si>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</si>
  <si>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</si>
  <si>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</si>
  <si>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</si>
  <si>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</si>
  <si>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</si>
  <si>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</si>
  <si>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</si>
  <si>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</si>
  <si>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</si>
  <si>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</si>
  <si>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</si>
  <si>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</si>
  <si>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</si>
  <si>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</si>
  <si>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</si>
  <si>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</si>
  <si>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</si>
  <si>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</si>
  <si>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</si>
  <si>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</si>
  <si>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</si>
  <si>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</si>
  <si>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</si>
  <si>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</si>
  <si>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</si>
  <si>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</si>
  <si>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</si>
  <si>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</si>
  <si>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</si>
  <si>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</si>
  <si>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</si>
  <si>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</si>
  <si>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</si>
  <si>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</si>
  <si>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</si>
  <si>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</si>
  <si>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</si>
  <si>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</si>
  <si>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</si>
  <si>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</si>
  <si>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</si>
  <si>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</si>
  <si>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</si>
  <si>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</si>
  <si>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</si>
  <si>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</si>
  <si>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</si>
  <si>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</si>
  <si>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</si>
  <si>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</si>
  <si>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</si>
  <si>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</si>
  <si>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</si>
  <si>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</si>
  <si>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</si>
  <si>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</si>
  <si>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</si>
  <si>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</si>
  <si>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</si>
  <si>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</si>
  <si>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</si>
  <si>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</si>
  <si>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</si>
  <si>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</si>
  <si>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</si>
  <si>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</si>
  <si>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</si>
  <si>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</si>
  <si>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</si>
  <si>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</si>
  <si>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</si>
  <si>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</si>
  <si>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</si>
  <si>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</si>
  <si>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</si>
  <si>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</si>
  <si>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</si>
  <si>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</si>
  <si>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</si>
  <si>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</si>
  <si>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</si>
  <si>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</si>
  <si>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</si>
  <si>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</si>
  <si>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</si>
  <si>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</si>
  <si>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</si>
  <si>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</si>
  <si>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</si>
  <si>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</si>
  <si>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</si>
  <si>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</si>
  <si>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</si>
  <si>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</si>
  <si>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</si>
  <si>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</si>
  <si>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</si>
  <si>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</si>
  <si>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</si>
  <si>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</si>
  <si>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</si>
  <si>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</si>
  <si>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</si>
  <si>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</si>
  <si>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</si>
  <si>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</si>
  <si>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</si>
  <si>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</si>
  <si>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</si>
  <si>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</si>
  <si>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</si>
  <si>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</si>
  <si>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</si>
  <si>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</si>
  <si>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</si>
  <si>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</si>
  <si>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</si>
  <si>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</si>
  <si>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</si>
  <si>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</si>
  <si>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</si>
  <si>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</si>
  <si>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</si>
  <si>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</si>
  <si>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</si>
  <si>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</si>
  <si>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</si>
  <si>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</si>
  <si>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</si>
  <si>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</si>
  <si>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</si>
  <si>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</si>
  <si>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</si>
  <si>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</si>
  <si>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</si>
  <si>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</si>
  <si>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</si>
  <si>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</si>
  <si>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</si>
  <si>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</si>
  <si>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</si>
  <si>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</si>
  <si>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</si>
  <si>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</si>
  <si>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</si>
  <si>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</si>
  <si>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</si>
  <si>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</si>
  <si>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</si>
  <si>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</si>
  <si>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</si>
  <si>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</si>
  <si>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</si>
  <si>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</si>
  <si>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</si>
  <si>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</si>
  <si>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</si>
  <si>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</si>
  <si>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</si>
  <si>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</si>
  <si>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</si>
  <si>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</si>
  <si>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</si>
  <si>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</si>
  <si>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</si>
  <si>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</si>
  <si>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</si>
  <si>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</si>
  <si>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</si>
  <si>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</si>
  <si>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</si>
  <si>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</si>
  <si>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</si>
  <si>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</si>
  <si>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</si>
  <si>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</si>
  <si>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</si>
  <si>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</si>
  <si>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</si>
  <si>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</si>
  <si>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</si>
  <si>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</si>
  <si>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</si>
  <si>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</si>
  <si>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</si>
  <si>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</si>
  <si>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</si>
  <si>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</si>
  <si>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</si>
  <si>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</si>
  <si>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</si>
  <si>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</si>
  <si>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</si>
  <si>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</si>
  <si>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</si>
  <si>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</si>
  <si>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</si>
  <si>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</si>
  <si>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</si>
  <si>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</si>
  <si>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</si>
  <si>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</si>
  <si>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</si>
  <si>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</si>
  <si>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</si>
  <si>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</si>
  <si>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</si>
  <si>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</si>
  <si>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</si>
  <si>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</si>
  <si>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</si>
  <si>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</si>
  <si>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</si>
  <si>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</si>
  <si>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</si>
  <si>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</si>
  <si>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</si>
  <si>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</si>
  <si>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</si>
  <si>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</si>
  <si>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</si>
  <si>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</si>
  <si>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</si>
  <si>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</si>
  <si>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</si>
  <si>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</si>
  <si>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</si>
  <si>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</si>
  <si>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</si>
  <si>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</si>
  <si>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</si>
  <si>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</si>
  <si>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</si>
  <si>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</si>
  <si>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</si>
  <si>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</si>
  <si>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</si>
  <si>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</si>
  <si>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</si>
  <si>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</si>
  <si>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</si>
  <si>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</si>
  <si>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</si>
  <si>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</si>
  <si>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</si>
  <si>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</si>
  <si>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</si>
  <si>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</si>
  <si>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</si>
  <si>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</si>
  <si>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</si>
  <si>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</si>
  <si>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</si>
  <si>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</si>
  <si>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</si>
  <si>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</si>
  <si>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</si>
  <si>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</si>
  <si>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</si>
  <si>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</si>
  <si>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</si>
  <si>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</si>
  <si>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</si>
  <si>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</si>
  <si>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</si>
  <si>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</si>
  <si>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</si>
  <si>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</si>
  <si>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</si>
  <si>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</si>
  <si>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</si>
  <si>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</si>
  <si>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</si>
  <si>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</si>
  <si>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</si>
  <si>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</si>
  <si>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</si>
  <si>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</si>
  <si>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</si>
  <si>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</si>
  <si>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</si>
  <si>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</si>
  <si>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</si>
  <si>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</si>
  <si>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</si>
  <si>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</si>
  <si>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</si>
  <si>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</si>
  <si>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</si>
  <si>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</si>
  <si>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</si>
  <si>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</si>
  <si>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</si>
  <si>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</si>
  <si>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</si>
  <si>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</si>
  <si>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</si>
  <si>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</si>
  <si>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</si>
  <si>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</si>
  <si>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</si>
  <si>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</si>
  <si>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</si>
  <si>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</si>
  <si>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</si>
  <si>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</si>
  <si>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</si>
  <si>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</si>
  <si>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</si>
  <si>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</si>
  <si>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</si>
  <si>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</si>
  <si>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</si>
  <si>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</si>
  <si>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</si>
  <si>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</si>
  <si>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</si>
  <si>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</si>
  <si>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</si>
  <si>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</si>
  <si>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</si>
  <si>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</si>
  <si>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</si>
  <si>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</si>
  <si>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</si>
  <si>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</si>
  <si>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</si>
  <si>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</si>
  <si>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</si>
  <si>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</si>
  <si>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</si>
  <si>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</si>
  <si>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</si>
  <si>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</si>
  <si>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</si>
  <si>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</si>
  <si>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</si>
  <si>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</si>
  <si>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</si>
  <si>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</si>
  <si>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</si>
  <si>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</si>
  <si>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</si>
  <si>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</si>
  <si>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</si>
  <si>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</si>
  <si>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</si>
  <si>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</si>
  <si>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</si>
  <si>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</si>
  <si>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</si>
  <si>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</si>
  <si>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</si>
  <si>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</si>
  <si>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</si>
  <si>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</si>
  <si>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</si>
  <si>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</si>
  <si>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</si>
  <si>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</si>
  <si>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</si>
  <si>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</si>
  <si>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</si>
  <si>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</si>
  <si>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</si>
  <si>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</si>
  <si>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</si>
  <si>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</si>
  <si>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</si>
  <si>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</si>
  <si>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</si>
  <si>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</si>
  <si>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</si>
  <si>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</si>
  <si>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</si>
  <si>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</si>
  <si>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</si>
  <si>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</si>
  <si>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</si>
  <si>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</si>
  <si>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</si>
  <si>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</si>
  <si>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</si>
  <si>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</si>
  <si>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</si>
  <si>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</si>
  <si>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</si>
  <si>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</si>
  <si>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</si>
  <si>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</si>
  <si>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</si>
  <si>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</si>
  <si>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</si>
  <si>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</si>
  <si>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</si>
  <si>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</si>
  <si>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</si>
  <si>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</si>
  <si>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</si>
  <si>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</si>
  <si>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</si>
  <si>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</si>
  <si>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</si>
  <si>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</si>
  <si>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</si>
  <si>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</si>
  <si>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</si>
  <si>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</si>
  <si>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</si>
  <si>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</si>
  <si>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</si>
  <si>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</si>
  <si>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</si>
  <si>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</si>
  <si>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</si>
  <si>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</si>
  <si>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</si>
  <si>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</si>
  <si>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</si>
  <si>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</si>
  <si>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</si>
  <si>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</si>
  <si>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</si>
  <si>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</si>
  <si>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</si>
  <si>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</si>
  <si>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</si>
  <si>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</si>
  <si>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</si>
  <si>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</si>
  <si>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</si>
  <si>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</si>
  <si>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</si>
  <si>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</si>
  <si>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</si>
  <si>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</si>
  <si>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</si>
  <si>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</si>
  <si>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</si>
  <si>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</si>
  <si>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</si>
  <si>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</si>
  <si>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</si>
  <si>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</si>
  <si>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</si>
  <si>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</si>
  <si>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</si>
  <si>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</si>
  <si>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</si>
  <si>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</si>
  <si>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</si>
  <si>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</si>
  <si>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</si>
  <si>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</si>
  <si>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</si>
  <si>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</si>
  <si>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</si>
  <si>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</si>
  <si>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</si>
  <si>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</si>
  <si>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</si>
  <si>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</si>
  <si>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</si>
  <si>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</si>
  <si>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</si>
  <si>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</si>
  <si>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</si>
  <si>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</si>
  <si>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</si>
  <si>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</si>
  <si>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</si>
  <si>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</si>
  <si>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</si>
  <si>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</si>
  <si>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</si>
  <si>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</si>
  <si>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</si>
  <si>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</si>
  <si>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</si>
  <si>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</si>
  <si>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</si>
  <si>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</si>
  <si>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</si>
  <si>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</si>
  <si>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</si>
  <si>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</si>
  <si>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</si>
  <si>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</si>
  <si>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</si>
  <si>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</si>
  <si>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</si>
  <si>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</si>
  <si>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</si>
  <si>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</si>
  <si>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</si>
  <si>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</si>
  <si>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</si>
  <si>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</si>
  <si>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</si>
  <si>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</si>
  <si>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</si>
  <si>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</si>
  <si>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</si>
  <si>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</si>
  <si>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</si>
  <si>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</si>
  <si>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</si>
  <si>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</si>
  <si>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</si>
  <si>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</si>
  <si>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</si>
  <si>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</si>
  <si>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</si>
  <si>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</si>
  <si>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</si>
  <si>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</si>
  <si>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</si>
  <si>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</si>
  <si>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</si>
  <si>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</si>
  <si>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</si>
  <si>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</si>
  <si>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</si>
  <si>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</si>
  <si>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</si>
  <si>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</si>
  <si>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</si>
  <si>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</si>
  <si>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</si>
  <si>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</si>
  <si>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</si>
  <si>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</si>
  <si>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</si>
  <si>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</si>
  <si>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</si>
  <si>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</si>
  <si>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</si>
  <si>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</si>
  <si>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</si>
  <si>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</si>
  <si>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</si>
  <si>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</si>
  <si>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</si>
  <si>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</si>
  <si>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</si>
  <si>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</si>
  <si>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</si>
  <si>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</si>
  <si>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</si>
  <si>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</si>
  <si>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</si>
  <si>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</si>
  <si>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</si>
  <si>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</si>
  <si>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</si>
  <si>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</si>
  <si>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</si>
  <si>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</si>
  <si>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</si>
  <si>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</si>
  <si>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</si>
  <si>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</si>
  <si>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</si>
  <si>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</si>
  <si>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</si>
  <si>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</si>
  <si>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</si>
  <si>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</si>
  <si>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</si>
  <si>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</si>
  <si>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</si>
  <si>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</si>
  <si>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</si>
  <si>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</si>
  <si>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</si>
  <si>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</si>
  <si>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</si>
  <si>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</si>
  <si>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</si>
  <si>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</si>
  <si>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</si>
  <si>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</si>
  <si>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</si>
  <si>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</si>
  <si>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</si>
  <si>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</si>
  <si>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</si>
  <si>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</si>
  <si>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</si>
  <si>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</si>
  <si>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</si>
  <si>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</si>
  <si>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</si>
  <si>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</si>
  <si>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</si>
  <si>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</si>
  <si>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</si>
  <si>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</si>
  <si>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</si>
  <si>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</si>
  <si>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</si>
  <si>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</si>
  <si>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</si>
  <si>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</si>
  <si>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</si>
  <si>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</si>
  <si>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</si>
  <si>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</si>
  <si>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</si>
  <si>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</si>
  <si>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</si>
  <si>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</si>
  <si>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</si>
  <si>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</si>
  <si>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</si>
  <si>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</si>
  <si>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</si>
  <si>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</si>
  <si>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</si>
  <si>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</si>
  <si>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</si>
  <si>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</si>
  <si>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</si>
  <si>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</si>
  <si>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</si>
  <si>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</si>
  <si>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</si>
  <si>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</si>
  <si>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</si>
  <si>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</si>
  <si>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</si>
  <si>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</si>
  <si>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</si>
  <si>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</si>
  <si>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</si>
  <si>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</si>
  <si>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</si>
  <si>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</si>
  <si>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</si>
  <si>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</si>
  <si>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</si>
  <si>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</si>
  <si>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</si>
  <si>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</si>
  <si>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</si>
  <si>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</si>
  <si>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</si>
  <si>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</si>
  <si>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</si>
  <si>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</si>
  <si>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</si>
  <si>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</si>
  <si>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</si>
  <si>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</si>
  <si>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</si>
  <si>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</si>
  <si>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</si>
  <si>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</si>
  <si>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</si>
  <si>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</si>
  <si>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</si>
  <si>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</si>
  <si>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</si>
  <si>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</si>
  <si>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</si>
  <si>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</si>
  <si>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</si>
  <si>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</si>
  <si>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</si>
  <si>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</si>
  <si>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</si>
  <si>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</si>
  <si>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</si>
  <si>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</si>
  <si>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</si>
  <si>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</si>
  <si>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</si>
  <si>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</si>
  <si>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</si>
  <si>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</si>
  <si>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</si>
  <si>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</si>
  <si>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</si>
  <si>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</si>
  <si>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</si>
  <si>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</si>
  <si>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</si>
  <si>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</si>
  <si>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</si>
  <si>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</si>
  <si>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</si>
  <si>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</si>
  <si>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</si>
  <si>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</si>
  <si>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</si>
  <si>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</si>
  <si>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</si>
  <si>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</si>
  <si>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</si>
  <si>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</si>
  <si>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</si>
  <si>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</si>
  <si>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</si>
  <si>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</si>
  <si>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</si>
  <si>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</si>
  <si>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</si>
  <si>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</si>
  <si>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</si>
  <si>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</si>
  <si>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</si>
  <si>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</si>
  <si>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</si>
  <si>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</si>
  <si>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</si>
  <si>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</si>
  <si>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</si>
  <si>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</si>
  <si>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</si>
  <si>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</si>
  <si>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</si>
  <si>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</si>
  <si>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</si>
  <si>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</si>
  <si>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</si>
  <si>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</si>
  <si>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</si>
  <si>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</si>
  <si>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</si>
  <si>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</si>
  <si>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</si>
  <si>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</si>
  <si>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</si>
  <si>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</si>
  <si>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</si>
  <si>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</si>
  <si>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</si>
  <si>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</si>
  <si>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</si>
  <si>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</si>
  <si>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</si>
  <si>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</si>
  <si>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</si>
  <si>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</si>
  <si>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</si>
  <si>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</si>
  <si>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</si>
  <si>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</si>
  <si>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</si>
  <si>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</si>
  <si>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</si>
  <si>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</si>
  <si>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</si>
  <si>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</si>
  <si>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</si>
  <si>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</si>
  <si>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</si>
  <si>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</si>
  <si>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</si>
  <si>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</si>
  <si>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</si>
  <si>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</si>
  <si>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</si>
  <si>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</si>
  <si>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</si>
  <si>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</si>
  <si>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</si>
  <si>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</si>
  <si>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</si>
  <si>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</si>
  <si>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</si>
  <si>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</si>
  <si>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</si>
  <si>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</si>
  <si>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</si>
  <si>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</si>
  <si>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</si>
  <si>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</si>
  <si>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</si>
  <si>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</si>
  <si>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</si>
  <si>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</si>
  <si>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</si>
  <si>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</si>
  <si>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</si>
  <si>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</si>
  <si>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</si>
  <si>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</si>
  <si>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</si>
  <si>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</si>
  <si>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</si>
  <si>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</si>
  <si>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</si>
  <si>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</si>
  <si>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</si>
  <si>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</si>
  <si>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</si>
  <si>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</si>
  <si>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</si>
  <si>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</si>
  <si>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</si>
  <si>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</si>
  <si>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</si>
  <si>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</si>
  <si>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</si>
  <si>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</si>
  <si>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</si>
  <si>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</si>
  <si>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</si>
  <si>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</si>
  <si>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</si>
  <si>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</si>
  <si>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</si>
  <si>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</si>
  <si>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</si>
  <si>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</si>
  <si>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</si>
  <si>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</si>
  <si>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</si>
  <si>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</si>
  <si>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</si>
  <si>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</si>
  <si>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</si>
  <si>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</si>
  <si>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</si>
  <si>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</si>
  <si>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</si>
  <si>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</si>
  <si>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</si>
  <si>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</si>
  <si>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</si>
  <si>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</si>
  <si>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</si>
  <si>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</si>
  <si>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</si>
  <si>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</si>
  <si>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</si>
  <si>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</si>
  <si>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</si>
  <si>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</si>
  <si>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</si>
  <si>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</si>
  <si>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</si>
  <si>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</si>
  <si>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</si>
  <si>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</si>
  <si>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</si>
  <si>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</si>
  <si>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</si>
  <si>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</si>
  <si>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</si>
  <si>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</si>
  <si>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</si>
  <si>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</si>
  <si>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</si>
  <si>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</si>
  <si>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</si>
  <si>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</si>
  <si>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</si>
  <si>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</si>
  <si>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</si>
  <si>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</si>
  <si>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</si>
  <si>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</si>
  <si>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</si>
  <si>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</si>
  <si>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</si>
  <si>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</si>
  <si>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</si>
  <si>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</si>
  <si>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</si>
  <si>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</si>
  <si>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</si>
  <si>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</si>
  <si>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</si>
  <si>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</si>
  <si>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</si>
  <si>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</si>
  <si>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</si>
  <si>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</si>
  <si>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</si>
  <si>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</si>
  <si>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</si>
  <si>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</si>
  <si>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</si>
  <si>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</si>
  <si>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</si>
  <si>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</si>
  <si>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</si>
  <si>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</si>
  <si>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</si>
  <si>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</si>
  <si>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</si>
  <si>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</si>
  <si>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</si>
  <si>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</si>
  <si>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</si>
  <si>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</si>
  <si>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</si>
  <si>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</si>
  <si>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</si>
  <si>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</si>
  <si>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</si>
  <si>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</si>
  <si>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</si>
  <si>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</si>
  <si>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</si>
  <si>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</si>
  <si>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</si>
  <si>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</si>
  <si>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</si>
  <si>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</si>
  <si>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</si>
  <si>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</si>
  <si>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</si>
  <si>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</si>
  <si>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</si>
  <si>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</si>
  <si>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</si>
  <si>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</si>
  <si>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</si>
  <si>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</si>
  <si>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</si>
  <si>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</si>
  <si>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</si>
  <si>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</si>
  <si>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</si>
  <si>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</si>
  <si>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</si>
  <si>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</si>
  <si>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</si>
  <si>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</si>
  <si>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</si>
  <si>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</si>
  <si>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</si>
  <si>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</si>
  <si>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</si>
  <si>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</si>
  <si>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</si>
  <si>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</si>
  <si>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</si>
  <si>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</si>
  <si>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</si>
  <si>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</si>
  <si>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</si>
  <si>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</si>
  <si>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</si>
  <si>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</si>
  <si>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</si>
  <si>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</si>
  <si>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</si>
  <si>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</si>
  <si>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</si>
  <si>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</si>
  <si>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</si>
  <si>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</si>
  <si>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</si>
  <si>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</si>
  <si>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</si>
  <si>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</si>
  <si>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</si>
  <si>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</si>
  <si>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</si>
  <si>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</si>
  <si>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</si>
  <si>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</si>
  <si>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</si>
  <si>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</si>
  <si>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</si>
  <si>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</si>
  <si>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</si>
  <si>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</si>
  <si>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</si>
  <si>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</si>
  <si>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</si>
  <si>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</si>
  <si>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</si>
  <si>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</si>
  <si>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</si>
  <si>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</si>
  <si>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</si>
  <si>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</si>
  <si>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</si>
  <si>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</si>
  <si>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</si>
  <si>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</si>
  <si>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</si>
  <si>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</si>
  <si>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</si>
  <si>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</si>
  <si>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</si>
  <si>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</si>
  <si>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</si>
  <si>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</si>
  <si>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</si>
  <si>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</si>
  <si>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</si>
  <si>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</si>
  <si>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</si>
  <si>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</si>
  <si>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</si>
  <si>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</si>
  <si>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</si>
  <si>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</si>
  <si>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</si>
  <si>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</si>
  <si>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</si>
  <si>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</si>
  <si>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</si>
  <si>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</si>
  <si>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</si>
  <si>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</si>
  <si>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</si>
  <si>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</si>
  <si>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</si>
  <si>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</si>
  <si>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</si>
  <si>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</si>
  <si>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</si>
  <si>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</si>
  <si>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</si>
  <si>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</si>
  <si>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</si>
  <si>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</si>
  <si>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</si>
  <si>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</si>
  <si>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</si>
  <si>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</si>
  <si>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</si>
  <si>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</si>
  <si>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</si>
  <si>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</si>
  <si>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</si>
  <si>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</si>
  <si>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</si>
  <si>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</si>
  <si>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</si>
  <si>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</si>
  <si>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</si>
  <si>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</si>
  <si>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</si>
  <si>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</si>
  <si>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</si>
  <si>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</si>
  <si>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</si>
  <si>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</si>
  <si>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</si>
  <si>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</si>
  <si>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</si>
  <si>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</si>
  <si>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</si>
  <si>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</si>
  <si>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</si>
  <si>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</si>
  <si>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</si>
  <si>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</si>
  <si>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</si>
  <si>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</si>
  <si>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</si>
  <si>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</si>
  <si>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</si>
  <si>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</si>
  <si>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</si>
  <si>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</si>
  <si>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</si>
  <si>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</si>
  <si>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</si>
  <si>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</si>
  <si>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</si>
  <si>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</si>
  <si>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</si>
  <si>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</si>
  <si>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</si>
  <si>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</si>
  <si>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</si>
  <si>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</si>
  <si>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</si>
  <si>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</si>
  <si>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</si>
  <si>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</si>
  <si>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</si>
  <si>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</si>
  <si>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</si>
  <si>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</si>
  <si>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</si>
  <si>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</si>
  <si>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</si>
  <si>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</si>
  <si>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</si>
  <si>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</si>
  <si>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</si>
  <si>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</si>
  <si>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</si>
  <si>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</si>
  <si>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</si>
  <si>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</si>
  <si>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</si>
  <si>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</si>
  <si>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</si>
  <si>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</si>
  <si>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</si>
  <si>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</si>
  <si>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</si>
  <si>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</si>
  <si>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</si>
  <si>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</si>
  <si>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</si>
  <si>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</si>
  <si>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</si>
  <si>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</si>
  <si>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</si>
  <si>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</si>
  <si>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</si>
  <si>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</si>
  <si>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</si>
  <si>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</si>
  <si>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</si>
  <si>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</si>
  <si>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</si>
  <si>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</si>
  <si>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</si>
  <si>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</si>
  <si>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</si>
  <si>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</si>
  <si>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</si>
  <si>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</si>
  <si>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</si>
  <si>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</si>
  <si>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</si>
  <si>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</si>
  <si>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</si>
  <si>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</si>
  <si>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</si>
  <si>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</si>
  <si>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</si>
  <si>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</si>
  <si>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</si>
  <si>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</si>
  <si>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</si>
  <si>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</si>
  <si>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</si>
  <si>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</si>
  <si>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</si>
  <si>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</si>
  <si>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</si>
  <si>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</si>
  <si>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</si>
  <si>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</si>
  <si>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</si>
  <si>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</si>
  <si>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</si>
  <si>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</si>
  <si>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</si>
  <si>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</si>
  <si>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</si>
  <si>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</si>
  <si>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</si>
  <si>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</si>
  <si>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</si>
  <si>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</si>
  <si>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</si>
  <si>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</si>
  <si>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</si>
  <si>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</si>
  <si>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</si>
  <si>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</si>
  <si>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</si>
  <si>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</si>
  <si>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</si>
  <si>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</si>
  <si>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</si>
  <si>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</si>
  <si>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</si>
  <si>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</si>
  <si>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</si>
  <si>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</si>
  <si>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</si>
  <si>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</si>
  <si>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</si>
  <si>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</si>
  <si>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</si>
  <si>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</si>
  <si>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</si>
  <si>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</si>
  <si>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</si>
  <si>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</si>
  <si>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</si>
  <si>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</si>
  <si>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</si>
  <si>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</si>
  <si>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</si>
  <si>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</si>
  <si>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</si>
  <si>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</si>
  <si>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</si>
  <si>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</si>
  <si>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</si>
  <si>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</si>
  <si>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</si>
  <si>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</si>
  <si>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</si>
  <si>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</si>
  <si>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</si>
  <si>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</si>
  <si>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</si>
  <si>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</si>
  <si>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</si>
  <si>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</si>
  <si>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</si>
  <si>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</si>
  <si>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</si>
  <si>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</si>
  <si>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</si>
  <si>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</si>
  <si>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</si>
  <si>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</si>
  <si>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</si>
  <si>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</si>
  <si>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</si>
  <si>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</si>
  <si>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</si>
  <si>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</si>
  <si>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</si>
  <si>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</si>
  <si>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</si>
  <si>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</si>
  <si>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</si>
  <si>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</si>
  <si>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</si>
  <si>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</si>
  <si>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</si>
  <si>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</si>
  <si>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</si>
  <si>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</si>
  <si>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</si>
  <si>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</si>
  <si>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</si>
  <si>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</si>
  <si>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</si>
  <si>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</si>
  <si>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</si>
  <si>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</si>
  <si>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</si>
  <si>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</si>
  <si>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</si>
  <si>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</si>
  <si>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</si>
  <si>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</si>
  <si>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</si>
  <si>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</si>
  <si>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</si>
  <si>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</si>
  <si>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</si>
  <si>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</si>
  <si>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</si>
  <si>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</si>
  <si>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</si>
  <si>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</si>
  <si>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</si>
  <si>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</si>
  <si>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</si>
  <si>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</si>
  <si>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</si>
  <si>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</si>
  <si>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</si>
  <si>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</si>
  <si>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</si>
  <si>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</si>
  <si>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</si>
  <si>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</si>
  <si>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</si>
  <si>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</si>
  <si>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</si>
  <si>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</si>
  <si>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</si>
  <si>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</si>
  <si>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</si>
  <si>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</si>
  <si>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</si>
  <si>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</si>
  <si>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</si>
  <si>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</si>
  <si>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</si>
  <si>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</si>
  <si>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</si>
  <si>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</si>
  <si>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</si>
  <si>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</si>
  <si>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</si>
  <si>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</si>
  <si>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</si>
  <si>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</si>
  <si>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</si>
  <si>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</si>
  <si>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</si>
  <si>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</si>
  <si>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</si>
  <si>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</si>
  <si>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</si>
  <si>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</si>
  <si>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</si>
  <si>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</si>
  <si>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</si>
  <si>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</si>
  <si>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</si>
  <si>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</si>
  <si>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</si>
  <si>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</si>
  <si>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</si>
  <si>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</si>
  <si>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</si>
  <si>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</si>
  <si>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</si>
  <si>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</si>
  <si>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</si>
  <si>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</si>
  <si>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</si>
  <si>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</si>
  <si>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</si>
  <si>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</si>
  <si>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</si>
  <si>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</si>
  <si>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</si>
  <si>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</si>
  <si>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</si>
  <si>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</si>
  <si>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</si>
  <si>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</si>
  <si>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</si>
  <si>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</si>
  <si>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</si>
  <si>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</si>
  <si>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</si>
  <si>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</si>
  <si>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</si>
  <si>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</si>
  <si>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</si>
  <si>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</si>
  <si>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</si>
  <si>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</si>
  <si>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</si>
  <si>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</si>
  <si>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</si>
  <si>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</si>
  <si>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</si>
  <si>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</si>
  <si>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</si>
  <si>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</si>
  <si>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</si>
  <si>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</si>
  <si>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</si>
  <si>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</si>
  <si>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</si>
  <si>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</si>
  <si>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</si>
  <si>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</si>
  <si>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</si>
  <si>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</si>
  <si>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</si>
  <si>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</si>
  <si>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</si>
  <si>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</si>
  <si>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</si>
  <si>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</si>
  <si>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</si>
  <si>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</si>
  <si>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</si>
  <si>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</si>
  <si>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</si>
  <si>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</si>
  <si>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</si>
  <si>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</si>
  <si>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</si>
  <si>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</si>
  <si>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</si>
  <si>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</si>
  <si>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</si>
  <si>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</si>
  <si>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</si>
  <si>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</si>
  <si>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</si>
  <si>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</si>
  <si>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</si>
  <si>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</si>
  <si>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</si>
  <si>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</si>
  <si>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</si>
  <si>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</si>
  <si>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</si>
  <si>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</si>
  <si>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</si>
  <si>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</si>
  <si>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</si>
  <si>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</si>
  <si>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</si>
  <si>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</si>
  <si>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</si>
  <si>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</si>
  <si>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</si>
  <si>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</si>
  <si>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</si>
  <si>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</si>
  <si>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</si>
  <si>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</si>
  <si>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</si>
  <si>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</si>
  <si>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</si>
  <si>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</si>
  <si>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</si>
  <si>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</si>
  <si>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</si>
  <si>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</si>
  <si>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</si>
  <si>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</si>
  <si>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</si>
  <si>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</si>
  <si>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</si>
  <si>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</si>
  <si>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</si>
  <si>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</si>
  <si>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</si>
  <si>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</si>
  <si>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</si>
  <si>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</si>
  <si>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</si>
  <si>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</si>
  <si>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</si>
  <si>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</si>
  <si>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</si>
  <si>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</si>
  <si>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</si>
  <si>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</si>
  <si>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</si>
  <si>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</si>
  <si>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</si>
  <si>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</si>
  <si>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</si>
  <si>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</si>
  <si>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</si>
  <si>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</si>
  <si>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</si>
  <si>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</si>
  <si>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</si>
  <si>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</si>
  <si>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</si>
  <si>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</si>
  <si>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</si>
  <si>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</si>
  <si>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</si>
  <si>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</si>
  <si>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</si>
  <si>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</si>
  <si>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</si>
  <si>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</si>
  <si>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</si>
  <si>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</si>
  <si>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</si>
  <si>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</si>
  <si>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</si>
  <si>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</si>
  <si>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</si>
  <si>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</si>
  <si>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</si>
  <si>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</si>
  <si>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</si>
  <si>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</si>
  <si>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</si>
  <si>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</si>
  <si>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</si>
  <si>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</si>
  <si>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</si>
  <si>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</si>
  <si>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</si>
  <si>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</si>
  <si>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</si>
  <si>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</si>
  <si>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</si>
  <si>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</si>
  <si>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</si>
  <si>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</si>
  <si>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</si>
  <si>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</si>
  <si>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</si>
  <si>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</si>
  <si>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</si>
  <si>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</si>
  <si>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</si>
  <si>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</si>
  <si>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</si>
  <si>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</si>
  <si>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</si>
  <si>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</si>
  <si>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</si>
  <si>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</si>
  <si>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</si>
  <si>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</si>
  <si>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</si>
  <si>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</si>
  <si>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</si>
  <si>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</si>
  <si>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</si>
  <si>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</si>
  <si>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</si>
  <si>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</si>
  <si>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</si>
  <si>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</si>
  <si>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</si>
  <si>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</si>
  <si>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</si>
  <si>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</si>
  <si>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</si>
  <si>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</si>
  <si>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</si>
  <si>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</si>
  <si>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</si>
  <si>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</si>
  <si>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</si>
  <si>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</si>
  <si>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</si>
  <si>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</si>
  <si>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</si>
  <si>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</si>
  <si>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</si>
  <si>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</si>
  <si>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</si>
  <si>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</si>
  <si>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</si>
  <si>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</si>
  <si>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</si>
  <si>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</si>
  <si>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</si>
  <si>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</si>
  <si>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</si>
  <si>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</si>
  <si>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</si>
  <si>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</si>
  <si>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</si>
  <si>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</si>
  <si>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</si>
  <si>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</si>
  <si>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</si>
  <si>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</si>
  <si>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</si>
  <si>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</si>
  <si>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</si>
  <si>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</si>
  <si>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</si>
  <si>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</si>
  <si>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</si>
  <si>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</si>
  <si>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</si>
  <si>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</si>
  <si>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</si>
  <si>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</si>
  <si>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</si>
  <si>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</si>
  <si>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</si>
  <si>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</si>
  <si>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</si>
  <si>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</si>
  <si>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</si>
  <si>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</si>
  <si>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</si>
  <si>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</si>
  <si>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</si>
  <si>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</si>
  <si>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</si>
  <si>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</si>
  <si>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</si>
  <si>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</si>
  <si>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</si>
  <si>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</si>
  <si>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</si>
  <si>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</si>
  <si>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</si>
  <si>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</si>
  <si>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</si>
  <si>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</si>
  <si>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</si>
  <si>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</si>
  <si>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</si>
  <si>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</si>
  <si>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</si>
  <si>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</si>
  <si>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</si>
  <si>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</si>
  <si>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</si>
  <si>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</si>
  <si>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</si>
  <si>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</si>
  <si>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</si>
  <si>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</si>
  <si>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</si>
  <si>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</si>
  <si>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</si>
  <si>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</si>
  <si>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</si>
  <si>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</si>
  <si>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</si>
  <si>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</si>
  <si>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</si>
  <si>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</si>
  <si>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</si>
  <si>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</si>
  <si>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</si>
  <si>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</si>
  <si>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</si>
  <si>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</si>
  <si>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</si>
  <si>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</si>
  <si>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</si>
  <si>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</si>
  <si>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</si>
  <si>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</si>
  <si>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</si>
  <si>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</si>
  <si>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</si>
  <si>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</si>
  <si>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</si>
  <si>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</si>
  <si>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</si>
  <si>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</si>
  <si>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</si>
  <si>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</si>
  <si>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</si>
  <si>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</si>
  <si>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</si>
  <si>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</si>
  <si>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</si>
  <si>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</si>
  <si>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</si>
  <si>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</si>
  <si>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</si>
  <si>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</si>
  <si>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</si>
  <si>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</si>
  <si>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</si>
  <si>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</si>
  <si>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</si>
  <si>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</si>
  <si>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</si>
  <si>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</si>
  <si>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</si>
  <si>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</si>
  <si>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</si>
  <si>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</si>
  <si>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</si>
  <si>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</si>
  <si>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</si>
  <si>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</si>
  <si>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</si>
  <si>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</si>
  <si>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</si>
  <si>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</si>
  <si>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</si>
  <si>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</si>
  <si>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</si>
  <si>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</si>
  <si>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</si>
  <si>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</si>
  <si>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</si>
  <si>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</si>
  <si>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</si>
  <si>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</si>
  <si>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</si>
  <si>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</si>
  <si>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</si>
  <si>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</si>
  <si>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</si>
  <si>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</si>
  <si>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</si>
  <si>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</si>
  <si>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</si>
  <si>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</si>
  <si>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</si>
  <si>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</si>
  <si>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</si>
  <si>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</si>
  <si>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</si>
  <si>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</si>
  <si>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</si>
  <si>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</si>
  <si>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</si>
  <si>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</si>
  <si>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</si>
  <si>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</si>
  <si>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</si>
  <si>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</si>
  <si>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</si>
  <si>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</si>
  <si>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</si>
  <si>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</si>
  <si>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</si>
  <si>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</si>
  <si>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</si>
  <si>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</si>
  <si>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</si>
  <si>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</si>
  <si>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</si>
  <si>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</si>
  <si>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</si>
  <si>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</si>
  <si>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</si>
  <si>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</si>
  <si>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</si>
  <si>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</si>
  <si>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</si>
  <si>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</si>
  <si>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</si>
  <si>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</si>
  <si>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</si>
  <si>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</si>
  <si>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</si>
  <si>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</si>
  <si>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</si>
  <si>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</si>
  <si>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</si>
  <si>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</si>
  <si>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</si>
  <si>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</si>
  <si>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</si>
  <si>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</si>
  <si>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</si>
  <si>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</si>
  <si>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</si>
  <si>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</si>
  <si>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</si>
  <si>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</si>
  <si>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</si>
  <si>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</si>
  <si>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</si>
  <si>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</si>
  <si>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</si>
  <si>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</si>
  <si>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</si>
  <si>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</si>
  <si>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</si>
  <si>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</si>
  <si>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</si>
  <si>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</si>
  <si>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</si>
  <si>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</si>
  <si>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</si>
  <si>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</si>
  <si>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</si>
  <si>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</si>
  <si>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</si>
  <si>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</si>
  <si>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</si>
  <si>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</si>
  <si>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</si>
  <si>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</si>
  <si>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</si>
  <si>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</si>
  <si>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</si>
  <si>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</si>
  <si>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</si>
  <si>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</si>
  <si>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</si>
  <si>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</si>
  <si>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</si>
  <si>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</si>
  <si>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</si>
  <si>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</si>
  <si>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</si>
  <si>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</si>
  <si>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</si>
  <si>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</si>
  <si>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</si>
  <si>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</si>
  <si>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</si>
  <si>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</si>
  <si>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</si>
  <si>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</si>
  <si>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</si>
  <si>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</si>
  <si>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</si>
  <si>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</si>
  <si>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</si>
  <si>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</si>
  <si>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</si>
  <si>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</si>
  <si>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</si>
  <si>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</si>
  <si>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</si>
  <si>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</si>
  <si>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</si>
  <si>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</si>
  <si>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</si>
  <si>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</si>
  <si>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</si>
  <si>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</si>
  <si>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</si>
  <si>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</si>
  <si>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</si>
  <si>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</si>
  <si>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</si>
  <si>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</si>
  <si>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</si>
  <si>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</si>
  <si>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</si>
  <si>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</si>
  <si>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</si>
  <si>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</si>
  <si>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</si>
  <si>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</si>
  <si>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</si>
  <si>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</si>
  <si>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</si>
  <si>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</si>
  <si>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</si>
  <si>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</si>
  <si>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</si>
  <si>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</si>
  <si>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</si>
  <si>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</si>
  <si>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</si>
  <si>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</si>
  <si>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</si>
  <si>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</si>
  <si>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</si>
  <si>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</si>
  <si>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</si>
  <si>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</si>
  <si>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</si>
  <si>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</si>
  <si>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</si>
  <si>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</si>
  <si>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</si>
  <si>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</si>
  <si>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</si>
  <si>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</si>
  <si>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</si>
  <si>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</si>
  <si>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</si>
  <si>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</si>
  <si>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</si>
  <si>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</si>
  <si>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</si>
  <si>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</si>
  <si>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</si>
  <si>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</si>
  <si>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</si>
  <si>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</si>
  <si>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</si>
  <si>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</si>
  <si>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</si>
  <si>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</si>
  <si>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</si>
  <si>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</si>
  <si>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</si>
  <si>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</si>
  <si>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</si>
  <si>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</si>
  <si>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</si>
  <si>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</si>
  <si>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</si>
  <si>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</si>
  <si>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</si>
  <si>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</si>
  <si>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</si>
  <si>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</si>
  <si>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</si>
  <si>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</si>
  <si>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</si>
  <si>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</si>
  <si>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</si>
  <si>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</si>
  <si>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</si>
  <si>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</si>
  <si>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</si>
  <si>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</si>
  <si>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</si>
  <si>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</si>
  <si>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</si>
  <si>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</si>
  <si>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</si>
  <si>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</si>
  <si>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</si>
  <si>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</si>
  <si>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</si>
  <si>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</si>
  <si>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</si>
  <si>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</si>
  <si>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</si>
  <si>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</si>
  <si>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</si>
  <si>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</si>
  <si>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</si>
  <si>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</si>
  <si>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</si>
  <si>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</si>
  <si>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</si>
  <si>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</si>
  <si>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</si>
  <si>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</si>
  <si>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</si>
  <si>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</si>
  <si>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</si>
  <si>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</si>
  <si>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</si>
  <si>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</si>
  <si>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</si>
  <si>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</si>
  <si>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</si>
  <si>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</si>
  <si>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</si>
  <si>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</si>
  <si>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</si>
  <si>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</si>
  <si>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</si>
  <si>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</si>
  <si>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</si>
  <si>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</si>
  <si>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</si>
  <si>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</si>
  <si>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</si>
  <si>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</si>
  <si>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</si>
  <si>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</si>
  <si>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</si>
  <si>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</si>
  <si>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</si>
  <si>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</si>
  <si>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</si>
  <si>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</si>
  <si>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</si>
  <si>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</si>
  <si>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</si>
  <si>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</si>
  <si>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</si>
  <si>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</si>
  <si>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</si>
  <si>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</si>
  <si>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</si>
  <si>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</si>
  <si>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</si>
  <si>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</si>
  <si>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</si>
  <si>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</si>
  <si>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</si>
  <si>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</si>
  <si>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</si>
  <si>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</si>
  <si>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</si>
  <si>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</si>
  <si>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</si>
  <si>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</si>
  <si>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</si>
  <si>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</si>
  <si>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</si>
  <si>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</si>
  <si>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</si>
  <si>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</si>
  <si>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</si>
  <si>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</si>
  <si>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</si>
  <si>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</si>
  <si>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</si>
  <si>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</si>
  <si>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</si>
  <si>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</si>
  <si>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</si>
  <si>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</si>
  <si>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</si>
  <si>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</si>
  <si>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</si>
  <si>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</si>
  <si>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</si>
  <si>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</si>
  <si>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</si>
  <si>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</si>
  <si>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</si>
  <si>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</si>
  <si>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</si>
  <si>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</si>
  <si>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</si>
  <si>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</si>
  <si>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</si>
  <si>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</si>
  <si>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</si>
  <si>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</si>
  <si>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</si>
  <si>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</si>
  <si>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</si>
  <si>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</si>
  <si>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</si>
  <si>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</si>
  <si>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</si>
  <si>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</si>
  <si>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</si>
  <si>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</si>
  <si>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</si>
  <si>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</si>
  <si>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</si>
  <si>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</si>
  <si>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</si>
  <si>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</si>
  <si>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</si>
  <si>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</si>
  <si>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</si>
  <si>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</si>
  <si>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</si>
  <si>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</si>
  <si>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</si>
  <si>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</si>
  <si>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</si>
  <si>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</si>
  <si>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</si>
  <si>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</si>
  <si>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</si>
  <si>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</si>
  <si>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</si>
  <si>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</si>
  <si>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</si>
  <si>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</si>
  <si>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</si>
  <si>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</si>
  <si>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</si>
  <si>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</si>
  <si>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</si>
  <si>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</si>
  <si>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</si>
  <si>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</si>
  <si>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</si>
  <si>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</si>
  <si>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</si>
  <si>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</si>
  <si>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</si>
  <si>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</si>
  <si>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</si>
  <si>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</si>
  <si>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</si>
  <si>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</si>
  <si>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</si>
  <si>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</si>
  <si>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</si>
  <si>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</si>
  <si>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</si>
  <si>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</si>
  <si>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</si>
  <si>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</si>
  <si>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</si>
  <si>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</si>
  <si>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</si>
  <si>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</si>
  <si>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</si>
  <si>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</si>
  <si>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</si>
  <si>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</si>
  <si>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</si>
  <si>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</si>
  <si>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</si>
  <si>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</si>
  <si>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</si>
  <si>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</si>
  <si>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</si>
  <si>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</si>
  <si>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</si>
  <si>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</si>
  <si>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</si>
  <si>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</si>
  <si>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</si>
  <si>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</si>
  <si>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</si>
  <si>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</si>
  <si>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</si>
  <si>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</si>
  <si>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</si>
  <si>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</si>
  <si>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</si>
  <si>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</si>
  <si>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</si>
  <si>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</si>
  <si>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</si>
  <si>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</si>
  <si>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</si>
  <si>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</si>
  <si>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</si>
  <si>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</si>
  <si>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</si>
  <si>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</si>
  <si>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</si>
  <si>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</si>
  <si>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</si>
  <si>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</si>
  <si>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</si>
  <si>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</si>
  <si>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</si>
  <si>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</si>
  <si>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</si>
  <si>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</si>
  <si>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</si>
  <si>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</si>
  <si>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</si>
  <si>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</si>
  <si>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</si>
  <si>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</si>
  <si>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</si>
  <si>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</si>
  <si>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</si>
  <si>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</si>
  <si>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</si>
  <si>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</si>
  <si>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</si>
  <si>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</si>
  <si>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</si>
  <si>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</si>
  <si>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</si>
  <si>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</si>
  <si>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</si>
  <si>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</si>
  <si>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</si>
  <si>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</si>
  <si>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</si>
  <si>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</si>
  <si>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</si>
  <si>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</si>
  <si>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</si>
  <si>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</si>
  <si>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</si>
  <si>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</si>
  <si>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</si>
  <si>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</si>
  <si>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</si>
  <si>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</si>
  <si>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</si>
  <si>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</si>
  <si>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</si>
  <si>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</si>
  <si>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</si>
  <si>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</si>
  <si>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</si>
  <si>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</si>
  <si>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</si>
  <si>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</si>
  <si>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</si>
  <si>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</si>
  <si>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</si>
  <si>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</si>
  <si>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</si>
  <si>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</si>
  <si>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</si>
  <si>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</si>
  <si>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</si>
  <si>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</si>
  <si>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</si>
  <si>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</si>
  <si>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</si>
  <si>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</si>
  <si>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</si>
  <si>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</si>
  <si>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</si>
  <si>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</si>
  <si>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</si>
  <si>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</si>
  <si>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</si>
  <si>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</si>
  <si>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</si>
  <si>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</si>
  <si>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</si>
  <si>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</si>
  <si>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</si>
  <si>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</si>
  <si>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</si>
  <si>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</si>
  <si>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</si>
  <si>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</si>
  <si>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</si>
  <si>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</si>
  <si>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</si>
  <si>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</si>
  <si>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</si>
  <si>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</si>
  <si>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</si>
  <si>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</si>
  <si>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</si>
  <si>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</si>
  <si>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</si>
  <si>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</si>
  <si>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</si>
  <si>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</si>
  <si>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</si>
  <si>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</si>
  <si>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</si>
  <si>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</si>
  <si>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</si>
  <si>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</si>
  <si>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</si>
  <si>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</si>
  <si>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</si>
  <si>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</si>
  <si>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</si>
  <si>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</si>
  <si>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</si>
  <si>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</si>
  <si>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</si>
  <si>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</si>
  <si>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</si>
  <si>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</si>
  <si>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</si>
  <si>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</si>
  <si>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</si>
  <si>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</si>
  <si>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</si>
  <si>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</si>
  <si>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</si>
  <si>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</si>
  <si>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</si>
  <si>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</si>
  <si>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</si>
  <si>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</si>
  <si>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</si>
  <si>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</si>
  <si>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</si>
  <si>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</si>
  <si>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</si>
  <si>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</si>
  <si>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</si>
  <si>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</si>
  <si>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</si>
  <si>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</si>
  <si>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</si>
  <si>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</si>
  <si>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</si>
  <si>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</si>
  <si>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</si>
  <si>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</si>
  <si>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</si>
  <si>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</si>
  <si>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</si>
  <si>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</si>
  <si>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</si>
  <si>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</si>
  <si>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</si>
  <si>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</si>
  <si>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</si>
  <si>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</si>
  <si>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</si>
  <si>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</si>
  <si>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</si>
  <si>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</si>
  <si>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</si>
  <si>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</si>
  <si>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</si>
  <si>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</si>
  <si>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</si>
  <si>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</si>
  <si>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</si>
  <si>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</si>
  <si>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</si>
  <si>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</si>
  <si>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</si>
  <si>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</si>
  <si>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</si>
  <si>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</si>
  <si>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</si>
  <si>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</si>
  <si>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</si>
  <si>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</si>
  <si>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</si>
  <si>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</si>
  <si>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</si>
  <si>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</si>
  <si>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</si>
  <si>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</si>
  <si>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</si>
  <si>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</si>
  <si>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</si>
  <si>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</si>
  <si>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</si>
  <si>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</si>
  <si>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</si>
  <si>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</si>
  <si>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</si>
  <si>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</si>
  <si>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</si>
  <si>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</si>
  <si>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</si>
  <si>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</si>
  <si>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</si>
  <si>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</si>
  <si>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</si>
  <si>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</si>
  <si>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</si>
  <si>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</si>
  <si>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</si>
  <si>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</si>
  <si>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</si>
  <si>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</si>
  <si>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</si>
  <si>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</si>
  <si>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</si>
  <si>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</si>
  <si>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</si>
  <si>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</si>
  <si>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</si>
  <si>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</si>
  <si>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</si>
  <si>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</si>
  <si>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</si>
  <si>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</si>
  <si>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</si>
  <si>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</si>
  <si>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</si>
  <si>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</si>
  <si>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</si>
  <si>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</si>
  <si>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</si>
  <si>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</si>
  <si>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</si>
  <si>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</si>
  <si>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</si>
  <si>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</si>
  <si>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</si>
  <si>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</si>
  <si>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</si>
  <si>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</si>
  <si>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</si>
  <si>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</si>
  <si>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</si>
  <si>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</si>
  <si>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</si>
  <si>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</si>
  <si>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</si>
  <si>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</si>
  <si>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</si>
  <si>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</si>
  <si>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</si>
  <si>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</si>
  <si>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</si>
  <si>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</si>
  <si>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</si>
  <si>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</si>
  <si>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</si>
  <si>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</si>
  <si>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</si>
  <si>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</si>
  <si>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</si>
  <si>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</si>
  <si>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</si>
  <si>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</si>
  <si>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</si>
  <si>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</si>
  <si>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</si>
  <si>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</si>
  <si>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</si>
  <si>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</si>
  <si>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</si>
  <si>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</si>
  <si>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</si>
  <si>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</si>
  <si>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</si>
  <si>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</si>
  <si>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</si>
  <si>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</si>
  <si>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</si>
  <si>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</si>
  <si>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</si>
  <si>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</si>
  <si>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</si>
  <si>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</si>
  <si>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</si>
  <si>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</si>
  <si>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</si>
  <si>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</si>
  <si>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</si>
  <si>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</si>
  <si>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</si>
  <si>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</si>
  <si>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</si>
  <si>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</si>
  <si>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</si>
  <si>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</si>
  <si>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</si>
  <si>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</si>
  <si>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</si>
  <si>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</si>
  <si>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</si>
  <si>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</si>
  <si>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</si>
  <si>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</si>
  <si>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</si>
  <si>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</si>
  <si>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</si>
  <si>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</si>
  <si>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</si>
  <si>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</si>
  <si>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</si>
  <si>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</si>
  <si>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</si>
  <si>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</si>
  <si>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</si>
  <si>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</si>
  <si>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</si>
  <si>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</si>
  <si>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</si>
  <si>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</si>
  <si>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</si>
  <si>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</si>
  <si>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</si>
  <si>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</si>
  <si>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</si>
  <si>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</si>
  <si>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</si>
  <si>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</si>
  <si>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</si>
  <si>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</si>
  <si>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</si>
  <si>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</si>
  <si>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</si>
  <si>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</si>
  <si>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</si>
  <si>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</si>
  <si>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</si>
  <si>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</si>
  <si>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</si>
  <si>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</si>
  <si>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</si>
  <si>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</si>
  <si>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</si>
  <si>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</si>
  <si>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</si>
  <si>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</si>
  <si>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</si>
  <si>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</si>
  <si>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</si>
  <si>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</si>
  <si>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</si>
  <si>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</si>
  <si>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</si>
  <si>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</si>
  <si>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</si>
  <si>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</si>
  <si>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</si>
  <si>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</si>
  <si>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</si>
  <si>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</si>
  <si>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</si>
  <si>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</si>
  <si>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</si>
  <si>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</si>
  <si>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</si>
  <si>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</si>
  <si>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</si>
  <si>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</si>
  <si>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</si>
  <si>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</si>
  <si>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</si>
  <si>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</si>
  <si>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</si>
  <si>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</si>
  <si>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</si>
  <si>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</si>
  <si>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</si>
  <si>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</si>
  <si>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</si>
  <si>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</si>
  <si>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</si>
  <si>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</si>
  <si>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</si>
  <si>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</si>
  <si>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</si>
  <si>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</si>
  <si>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</si>
  <si>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</si>
  <si>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</si>
  <si>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</si>
  <si>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</si>
  <si>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</si>
  <si>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</si>
  <si>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</si>
  <si>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</si>
  <si>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</si>
  <si>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</si>
  <si>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</si>
  <si>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</si>
  <si>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</si>
  <si>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</si>
  <si>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</si>
  <si>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</si>
  <si>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</si>
  <si>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</si>
  <si>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</si>
  <si>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</si>
  <si>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</si>
  <si>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</si>
  <si>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</si>
  <si>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</si>
  <si>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</si>
  <si>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</si>
  <si>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</si>
  <si>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</si>
  <si>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</si>
  <si>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</si>
  <si>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</si>
  <si>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</si>
  <si>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</si>
  <si>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</si>
  <si>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</si>
  <si>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</si>
  <si>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</si>
  <si>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</si>
  <si>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</si>
  <si>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</si>
  <si>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</si>
  <si>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</si>
  <si>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</si>
  <si>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</si>
  <si>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</si>
  <si>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</si>
  <si>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</si>
  <si>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</si>
  <si>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</si>
  <si>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</si>
  <si>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</si>
  <si>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</si>
  <si>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</si>
  <si>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</si>
  <si>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</si>
  <si>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</si>
  <si>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</si>
  <si>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</si>
  <si>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</si>
  <si>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</si>
  <si>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</si>
  <si>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</si>
  <si>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</si>
  <si>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</si>
  <si>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</si>
  <si>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</si>
  <si>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</si>
  <si>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</si>
  <si>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</si>
  <si>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</si>
  <si>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</si>
  <si>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</si>
  <si>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</si>
  <si>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</si>
  <si>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</si>
  <si>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</si>
  <si>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</si>
  <si>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</si>
  <si>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</si>
  <si>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</si>
  <si>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</si>
  <si>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</si>
  <si>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</si>
  <si>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</si>
  <si>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</si>
  <si>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</si>
  <si>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</si>
  <si>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</si>
  <si>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</si>
  <si>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</si>
  <si>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</si>
  <si>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</si>
  <si>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</si>
  <si>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</si>
  <si>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</si>
  <si>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</si>
  <si>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</si>
  <si>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</si>
  <si>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</si>
  <si>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</si>
  <si>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</si>
  <si>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</si>
  <si>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</si>
  <si>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</si>
  <si>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</si>
  <si>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</si>
  <si>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</si>
  <si>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</si>
  <si>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</si>
  <si>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</si>
  <si>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</si>
  <si>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</si>
  <si>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</si>
  <si>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</si>
  <si>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</si>
  <si>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</si>
  <si>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</si>
  <si>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</si>
  <si>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</si>
  <si>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</si>
  <si>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</si>
  <si>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</si>
  <si>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</si>
  <si>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</si>
  <si>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</si>
  <si>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</si>
  <si>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</si>
  <si>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</si>
  <si>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</si>
  <si>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</si>
  <si>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</si>
  <si>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</si>
  <si>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</si>
  <si>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</si>
  <si>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</si>
  <si>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</si>
  <si>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</si>
  <si>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</si>
  <si>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</si>
  <si>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</si>
  <si>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</si>
  <si>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</si>
  <si>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</si>
  <si>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</si>
  <si>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</si>
  <si>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</si>
  <si>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</si>
  <si>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</si>
  <si>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</si>
  <si>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</si>
  <si>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</si>
  <si>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</si>
  <si>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</si>
  <si>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</si>
  <si>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</si>
  <si>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</si>
  <si>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</si>
  <si>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</si>
  <si>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</si>
  <si>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</si>
  <si>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</si>
  <si>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</si>
  <si>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</si>
  <si>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</si>
  <si>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</si>
  <si>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</si>
  <si>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</si>
  <si>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</si>
  <si>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</si>
  <si>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</si>
  <si>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</si>
  <si>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</si>
  <si>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</si>
  <si>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</si>
  <si>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</si>
  <si>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</si>
  <si>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</si>
  <si>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</si>
  <si>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</si>
  <si>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</si>
  <si>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</si>
  <si>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</si>
  <si>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</si>
  <si>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</si>
  <si>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</si>
  <si>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</si>
  <si>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</si>
  <si>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</si>
  <si>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</si>
  <si>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</si>
  <si>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</si>
  <si>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</si>
  <si>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</si>
  <si>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</si>
  <si>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</si>
  <si>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</si>
  <si>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</si>
  <si>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</si>
  <si>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</si>
  <si>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</si>
  <si>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</si>
  <si>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</si>
  <si>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</si>
  <si>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</si>
  <si>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</si>
  <si>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</si>
  <si>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</si>
  <si>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</si>
  <si>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</si>
  <si>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</si>
  <si>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</si>
  <si>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</si>
  <si>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</si>
  <si>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</si>
  <si>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</si>
  <si>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</si>
  <si>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</si>
  <si>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</si>
  <si>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</si>
  <si>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</si>
  <si>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</si>
  <si>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</si>
  <si>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</si>
  <si>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</si>
  <si>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</si>
  <si>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</si>
  <si>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</si>
  <si>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</si>
  <si>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</si>
  <si>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</si>
  <si>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</si>
  <si>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</si>
  <si>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</si>
  <si>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</si>
  <si>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</si>
  <si>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</si>
  <si>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</si>
  <si>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</si>
  <si>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</si>
  <si>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</si>
  <si>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</si>
  <si>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</si>
  <si>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</si>
  <si>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</si>
  <si>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</si>
  <si>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</si>
  <si>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</si>
  <si>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</si>
  <si>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</si>
  <si>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</si>
  <si>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</si>
  <si>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</si>
  <si>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</si>
  <si>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</si>
  <si>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</si>
  <si>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</si>
  <si>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</si>
  <si>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</si>
  <si>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</si>
  <si>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</si>
  <si>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</si>
  <si>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</si>
  <si>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</si>
  <si>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</si>
  <si>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</si>
  <si>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</si>
  <si>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</si>
  <si>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</si>
  <si>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</si>
  <si>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</si>
  <si>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</si>
  <si>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</si>
  <si>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</si>
  <si>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</si>
  <si>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</si>
  <si>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</si>
  <si>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</si>
  <si>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</si>
  <si>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</si>
  <si>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</si>
  <si>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</si>
  <si>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</si>
  <si>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</si>
  <si>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</si>
  <si>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</si>
  <si>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</si>
  <si>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</si>
  <si>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</si>
  <si>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</si>
  <si>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</si>
  <si>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</si>
  <si>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</si>
  <si>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</si>
  <si>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</si>
  <si>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</si>
  <si>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</si>
  <si>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</si>
  <si>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</si>
  <si>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</si>
  <si>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</si>
  <si>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</si>
  <si>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</si>
  <si>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</si>
  <si>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</si>
  <si>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</si>
  <si>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</si>
  <si>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</si>
  <si>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</si>
  <si>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</si>
  <si>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</si>
  <si>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</si>
  <si>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</si>
  <si>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</si>
  <si>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</si>
  <si>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</si>
  <si>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</si>
  <si>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</si>
  <si>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</si>
  <si>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</si>
  <si>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</si>
  <si>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</si>
  <si>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</si>
  <si>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</si>
  <si>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</si>
  <si>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</si>
  <si>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</si>
  <si>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</si>
  <si>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</si>
  <si>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</si>
  <si>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</si>
  <si>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</si>
  <si>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</si>
  <si>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</si>
  <si>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</si>
  <si>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</si>
  <si>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</si>
  <si>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</si>
  <si>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</si>
  <si>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</si>
  <si>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</si>
  <si>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</si>
  <si>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</si>
  <si>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</si>
  <si>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</si>
  <si>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</si>
  <si>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</si>
  <si>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</si>
  <si>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</si>
  <si>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</si>
  <si>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</si>
  <si>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</si>
  <si>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</si>
  <si>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</si>
  <si>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</si>
  <si>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</si>
  <si>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</si>
  <si>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</si>
  <si>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</si>
  <si>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</si>
  <si>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</si>
  <si>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</si>
  <si>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</si>
  <si>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</si>
  <si>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</si>
  <si>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</si>
  <si>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</si>
  <si>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</si>
  <si>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</si>
  <si>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</si>
  <si>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</si>
  <si>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</si>
  <si>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</si>
  <si>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</si>
  <si>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</si>
  <si>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</si>
  <si>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</si>
  <si>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</si>
  <si>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</si>
  <si>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</si>
  <si>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</si>
  <si>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</si>
  <si>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</si>
  <si>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</si>
  <si>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</si>
  <si>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</si>
  <si>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</si>
  <si>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</si>
  <si>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</si>
  <si>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</si>
  <si>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</si>
  <si>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</si>
  <si>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</si>
  <si>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</si>
  <si>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</si>
  <si>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</si>
  <si>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</si>
  <si>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</si>
  <si>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</si>
  <si>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</si>
  <si>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</si>
  <si>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</si>
  <si>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</si>
  <si>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</si>
  <si>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</si>
  <si>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</si>
  <si>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</si>
  <si>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</si>
  <si>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</si>
  <si>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</si>
  <si>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</si>
  <si>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</si>
  <si>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</si>
  <si>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</si>
  <si>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</si>
  <si>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</si>
  <si>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</si>
  <si>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</si>
  <si>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</si>
  <si>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</si>
  <si>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</si>
  <si>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</si>
  <si>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</si>
  <si>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</si>
  <si>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</si>
  <si>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</si>
  <si>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</si>
  <si>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</si>
  <si>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</si>
  <si>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</si>
  <si>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</si>
  <si>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</si>
  <si>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</si>
  <si>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</si>
  <si>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</si>
  <si>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</si>
  <si>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</si>
  <si>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</si>
  <si>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</si>
  <si>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</si>
  <si>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</si>
  <si>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</si>
  <si>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</si>
  <si>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</si>
  <si>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</si>
  <si>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</si>
  <si>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</si>
  <si>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</si>
  <si>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</si>
  <si>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</si>
  <si>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</si>
  <si>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</si>
  <si>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</si>
  <si>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</si>
  <si>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</si>
  <si>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</si>
  <si>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</si>
  <si>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</si>
  <si>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</si>
  <si>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</si>
  <si>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</si>
  <si>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</si>
  <si>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</si>
  <si>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</si>
  <si>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</si>
  <si>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</si>
  <si>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</si>
  <si>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</si>
  <si>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</si>
  <si>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</si>
  <si>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</si>
  <si>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</si>
  <si>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</si>
  <si>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</si>
  <si>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</si>
  <si>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</si>
  <si>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</si>
  <si>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</si>
  <si>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</si>
  <si>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</si>
  <si>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</si>
  <si>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</si>
  <si>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</si>
  <si>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</si>
  <si>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</si>
  <si>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</si>
  <si>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</si>
  <si>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</si>
  <si>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</si>
  <si>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</si>
  <si>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</si>
  <si>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</si>
  <si>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</si>
  <si>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</si>
  <si>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</si>
  <si>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</si>
  <si>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</si>
  <si>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</si>
  <si>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</si>
  <si>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</si>
  <si>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</si>
  <si>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</si>
  <si>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</si>
  <si>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</si>
  <si>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</si>
  <si>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</si>
  <si>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</si>
  <si>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</si>
  <si>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</si>
  <si>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</si>
  <si>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</si>
  <si>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</si>
  <si>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</si>
  <si>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</si>
  <si>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</si>
  <si>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</si>
  <si>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</si>
  <si>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</si>
  <si>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</si>
  <si>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</si>
  <si>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</si>
  <si>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</si>
  <si>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</si>
  <si>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</si>
  <si>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</si>
  <si>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</si>
  <si>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</si>
  <si>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</si>
  <si>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</si>
  <si>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</si>
  <si>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</si>
  <si>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</si>
  <si>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</si>
  <si>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</si>
  <si>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</si>
  <si>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</si>
  <si>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</si>
  <si>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</si>
  <si>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</si>
  <si>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</si>
  <si>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</si>
  <si>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</si>
  <si>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</si>
  <si>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</si>
  <si>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</si>
  <si>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</si>
  <si>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</si>
  <si>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</si>
  <si>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</si>
  <si>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</si>
  <si>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</si>
  <si>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</si>
  <si>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</si>
  <si>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</si>
  <si>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</si>
  <si>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</si>
  <si>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</si>
  <si>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</si>
  <si>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</si>
  <si>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</si>
  <si>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</si>
  <si>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</si>
  <si>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</si>
  <si>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</si>
  <si>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</si>
  <si>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</si>
  <si>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</si>
  <si>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</si>
  <si>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</si>
  <si>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</si>
  <si>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</si>
  <si>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</si>
  <si>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</si>
  <si>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</si>
  <si>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</si>
  <si>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</si>
  <si>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</si>
  <si>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</si>
  <si>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</si>
  <si>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</si>
  <si>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</si>
  <si>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</si>
  <si>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</si>
  <si>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</si>
  <si>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</si>
  <si>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</si>
  <si>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</si>
  <si>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</si>
  <si>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</si>
  <si>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</si>
  <si>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</si>
  <si>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</si>
  <si>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</si>
  <si>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</si>
  <si>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</si>
  <si>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</si>
  <si>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</si>
  <si>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</si>
  <si>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</si>
  <si>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</si>
  <si>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</si>
  <si>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</si>
  <si>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</si>
  <si>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</si>
  <si>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</si>
  <si>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</si>
  <si>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</si>
  <si>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</si>
  <si>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</si>
  <si>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</si>
  <si>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</si>
  <si>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</si>
  <si>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</si>
  <si>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</si>
  <si>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</si>
  <si>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</si>
  <si>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</si>
  <si>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</si>
  <si>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</si>
  <si>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</si>
  <si>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</si>
  <si>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</si>
  <si>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</si>
  <si>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</si>
  <si>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</si>
  <si>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</si>
  <si>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</si>
  <si>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</si>
  <si>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</si>
  <si>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</si>
  <si>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</si>
  <si>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</si>
  <si>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</si>
  <si>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</si>
  <si>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</si>
  <si>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</si>
  <si>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</si>
  <si>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</si>
  <si>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</si>
  <si>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</si>
  <si>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</si>
  <si>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</si>
  <si>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</si>
  <si>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</si>
  <si>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</si>
  <si>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</si>
  <si>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</si>
  <si>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</si>
  <si>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</si>
  <si>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</si>
  <si>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</si>
  <si>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</si>
  <si>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</si>
  <si>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</si>
  <si>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</si>
  <si>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</si>
  <si>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</si>
  <si>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</si>
  <si>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</si>
  <si>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</si>
  <si>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</si>
  <si>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</si>
  <si>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</si>
  <si>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</si>
  <si>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</si>
  <si>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</si>
  <si>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</si>
  <si>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</si>
  <si>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</si>
  <si>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</si>
  <si>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</si>
  <si>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</si>
  <si>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</si>
  <si>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</si>
  <si>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</si>
  <si>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</si>
  <si>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</si>
  <si>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</si>
  <si>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</si>
  <si>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</si>
  <si>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</si>
  <si>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</si>
  <si>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</si>
  <si>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</si>
  <si>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</si>
  <si>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</si>
  <si>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</si>
  <si>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</si>
  <si>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</si>
  <si>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</si>
  <si>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</si>
  <si>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</si>
  <si>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</si>
  <si>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</si>
  <si>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</si>
  <si>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</si>
  <si>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</si>
  <si>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</si>
  <si>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</si>
  <si>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</si>
  <si>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</si>
  <si>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</si>
  <si>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</si>
  <si>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</si>
  <si>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</si>
  <si>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</si>
  <si>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</si>
  <si>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</si>
  <si>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</si>
  <si>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</si>
  <si>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</si>
  <si>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</si>
  <si>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</si>
  <si>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</si>
  <si>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</si>
  <si>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</si>
  <si>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</si>
  <si>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</si>
  <si>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</si>
  <si>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</si>
  <si>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</si>
  <si>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</si>
  <si>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</si>
  <si>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</si>
  <si>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</si>
  <si>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</si>
  <si>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</si>
  <si>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</si>
  <si>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</si>
  <si>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</si>
  <si>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</si>
  <si>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</si>
  <si>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</si>
  <si>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</si>
  <si>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</si>
  <si>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</si>
  <si>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</si>
  <si>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</si>
  <si>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</si>
  <si>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</si>
  <si>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</si>
  <si>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</si>
  <si>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</si>
  <si>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</si>
  <si>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</si>
  <si>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</si>
  <si>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</si>
  <si>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</si>
  <si>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</si>
  <si>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</si>
  <si>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</si>
  <si>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</si>
  <si>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</si>
  <si>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</si>
  <si>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</si>
  <si>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</si>
  <si>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</si>
  <si>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</si>
  <si>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</si>
  <si>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</si>
  <si>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</si>
  <si>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</si>
  <si>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</si>
  <si>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</si>
  <si>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</si>
  <si>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</si>
  <si>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</si>
  <si>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</si>
  <si>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</si>
  <si>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</si>
  <si>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</si>
  <si>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</si>
  <si>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</si>
  <si>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</si>
  <si>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</si>
  <si>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</si>
  <si>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</si>
  <si>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</si>
  <si>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</si>
  <si>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</si>
  <si>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</si>
  <si>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</si>
  <si>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</si>
  <si>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</si>
  <si>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</si>
  <si>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</si>
  <si>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</si>
  <si>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</si>
  <si>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</si>
  <si>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</si>
  <si>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</si>
  <si>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</si>
  <si>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</si>
  <si>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</si>
  <si>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</si>
  <si>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</si>
  <si>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</si>
  <si>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</si>
  <si>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</si>
  <si>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</si>
  <si>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</si>
  <si>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</si>
  <si>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</si>
  <si>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</si>
  <si>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</si>
  <si>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</si>
  <si>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</si>
  <si>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</si>
  <si>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</si>
  <si>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</si>
  <si>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</si>
  <si>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</si>
  <si>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</si>
  <si>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</si>
  <si>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</si>
  <si>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</si>
  <si>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</si>
  <si>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</si>
  <si>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</si>
  <si>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</si>
  <si>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</si>
  <si>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</si>
  <si>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</si>
  <si>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</si>
  <si>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</si>
  <si>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</si>
  <si>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</si>
  <si>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</si>
  <si>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</si>
  <si>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</si>
  <si>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</si>
  <si>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</si>
  <si>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</si>
  <si>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</si>
  <si>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</si>
  <si>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</si>
  <si>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</si>
  <si>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</si>
  <si>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</si>
  <si>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</si>
  <si>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</si>
  <si>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</si>
  <si>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</si>
  <si>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</si>
  <si>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</si>
  <si>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</si>
  <si>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</si>
  <si>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</si>
  <si>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</si>
  <si>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</si>
  <si>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</si>
  <si>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</si>
  <si>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</si>
  <si>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</si>
  <si>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</si>
  <si>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</si>
  <si>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</si>
  <si>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</si>
  <si>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</si>
  <si>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</si>
  <si>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</si>
  <si>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</si>
  <si>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</si>
  <si>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</si>
  <si>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</si>
  <si>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</si>
  <si>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</si>
  <si>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</si>
  <si>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</si>
  <si>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</si>
  <si>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</si>
  <si>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</si>
  <si>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</si>
  <si>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</si>
  <si>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</si>
  <si>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</si>
  <si>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</si>
  <si>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</si>
  <si>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</si>
  <si>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</si>
  <si>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</si>
  <si>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</si>
  <si>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</si>
  <si>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</si>
  <si>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</si>
  <si>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</si>
  <si>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</si>
  <si>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</si>
  <si>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</si>
  <si>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</si>
  <si>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</si>
  <si>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</si>
  <si>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</si>
  <si>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</si>
  <si>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</si>
  <si>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</si>
  <si>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</si>
  <si>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</si>
  <si>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</si>
  <si>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</si>
  <si>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</si>
  <si>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</si>
  <si>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</si>
  <si>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</si>
  <si>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</si>
  <si>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</si>
  <si>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</si>
  <si>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</si>
  <si>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</si>
  <si>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</si>
  <si>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</si>
  <si>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</si>
  <si>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</si>
  <si>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</si>
  <si>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</si>
  <si>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</si>
  <si>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</si>
  <si>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</si>
  <si>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</si>
  <si>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</si>
  <si>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</si>
  <si>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</si>
  <si>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</si>
  <si>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</si>
  <si>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</si>
  <si>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</si>
  <si>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</si>
  <si>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</si>
  <si>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</si>
  <si>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</si>
  <si>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</si>
  <si>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</si>
  <si>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</si>
  <si>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</si>
  <si>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</si>
  <si>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</si>
  <si>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</si>
  <si>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</si>
  <si>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</si>
  <si>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</si>
  <si>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</si>
  <si>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</si>
  <si>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</si>
  <si>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</si>
  <si>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</si>
  <si>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</si>
  <si>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</si>
  <si>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</si>
  <si>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</si>
  <si>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</si>
  <si>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</si>
  <si>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</si>
  <si>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</si>
  <si>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</si>
  <si>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</si>
  <si>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</si>
  <si>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</si>
  <si>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</si>
  <si>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</si>
  <si>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</si>
  <si>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</si>
  <si>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</si>
  <si>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</si>
  <si>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</si>
  <si>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</si>
  <si>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</si>
  <si>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</si>
  <si>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</si>
  <si>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</si>
  <si>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</si>
  <si>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</si>
  <si>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</si>
  <si>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</si>
  <si>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</si>
  <si>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</si>
  <si>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</si>
  <si>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</si>
  <si>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</si>
  <si>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</si>
  <si>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</si>
  <si>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</si>
  <si>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</si>
  <si>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</si>
  <si>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</si>
  <si>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</si>
  <si>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</si>
  <si>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</si>
  <si>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</si>
  <si>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</si>
  <si>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</si>
  <si>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</si>
  <si>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</si>
  <si>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</si>
  <si>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</si>
  <si>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</si>
  <si>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</si>
  <si>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</si>
  <si>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</si>
  <si>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</si>
  <si>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</si>
  <si>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</si>
  <si>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</si>
  <si>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</si>
  <si>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</si>
  <si>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</si>
  <si>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</si>
  <si>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</si>
  <si>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</si>
  <si>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</si>
  <si>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</si>
  <si>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</si>
  <si>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</si>
  <si>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</si>
  <si>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</si>
  <si>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</si>
  <si>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</si>
  <si>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</si>
  <si>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</si>
  <si>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</si>
  <si>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</si>
  <si>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</si>
  <si>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</si>
  <si>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</si>
  <si>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</si>
  <si>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</si>
  <si>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</si>
  <si>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</si>
  <si>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</si>
  <si>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</si>
  <si>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</si>
  <si>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</si>
  <si>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</si>
  <si>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</si>
  <si>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</si>
  <si>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</si>
  <si>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</si>
  <si>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</si>
  <si>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</si>
  <si>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</si>
  <si>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</si>
  <si>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</si>
  <si>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</si>
  <si>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</si>
  <si>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</si>
  <si>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</si>
  <si>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</si>
  <si>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</si>
  <si>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</si>
  <si>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</si>
  <si>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</si>
  <si>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</si>
  <si>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</si>
  <si>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</si>
  <si>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</si>
  <si>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</si>
  <si>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</si>
  <si>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</si>
  <si>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</si>
  <si>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</si>
  <si>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</si>
  <si>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</si>
  <si>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</si>
  <si>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</si>
  <si>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</si>
  <si>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</si>
  <si>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</si>
  <si>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</si>
  <si>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</si>
  <si>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</si>
  <si>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</si>
  <si>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</si>
  <si>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</si>
  <si>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</si>
  <si>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</si>
  <si>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</si>
  <si>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</si>
  <si>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</si>
  <si>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</si>
  <si>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</si>
  <si>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</si>
  <si>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</si>
  <si>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</si>
  <si>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</si>
  <si>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</si>
  <si>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</si>
  <si>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</si>
  <si>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</si>
  <si>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</si>
  <si>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</si>
  <si>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</si>
  <si>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</si>
  <si>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</si>
  <si>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</si>
  <si>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</si>
  <si>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</si>
  <si>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</si>
  <si>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</si>
  <si>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</si>
  <si>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</si>
  <si>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</si>
  <si>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</si>
  <si>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</si>
  <si>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</si>
  <si>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</si>
  <si>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</si>
  <si>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</si>
  <si>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</si>
  <si>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</si>
  <si>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</si>
  <si>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</si>
  <si>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</si>
  <si>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</si>
  <si>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</si>
  <si>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</si>
  <si>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</si>
  <si>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</si>
  <si>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</si>
  <si>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</si>
  <si>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</si>
  <si>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</si>
  <si>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</si>
  <si>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</si>
  <si>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</si>
  <si>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</si>
  <si>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</si>
  <si>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</si>
  <si>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</si>
  <si>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</si>
  <si>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</si>
  <si>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</si>
  <si>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</si>
  <si>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</si>
  <si>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</si>
  <si>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</si>
  <si>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</si>
  <si>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</si>
  <si>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</si>
  <si>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</si>
  <si>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</si>
  <si>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</si>
  <si>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</si>
  <si>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</si>
  <si>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</si>
  <si>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</si>
  <si>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</si>
  <si>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</si>
  <si>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</si>
  <si>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</si>
  <si>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</si>
  <si>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</si>
  <si>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</si>
  <si>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</si>
  <si>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</si>
  <si>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</si>
  <si>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</si>
  <si>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</si>
  <si>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</si>
  <si>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</si>
  <si>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</si>
  <si>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</si>
  <si>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</si>
  <si>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</si>
  <si>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</si>
  <si>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</si>
  <si>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</si>
  <si>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</si>
  <si>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</si>
  <si>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</si>
  <si>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</si>
  <si>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</si>
  <si>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</si>
  <si>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</si>
  <si>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</si>
  <si>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</si>
  <si>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</si>
  <si>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</si>
  <si>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</si>
  <si>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</si>
  <si>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</si>
  <si>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</si>
  <si>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</si>
  <si>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</si>
  <si>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</si>
  <si>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</si>
  <si>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</si>
  <si>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</si>
  <si>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</si>
  <si>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</si>
  <si>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</si>
  <si>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</si>
  <si>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</si>
  <si>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</si>
  <si>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</si>
  <si>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</si>
  <si>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</si>
  <si>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</si>
  <si>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</si>
  <si>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</si>
  <si>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</si>
  <si>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</si>
  <si>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</si>
  <si>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</si>
  <si>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</si>
  <si>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</si>
  <si>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</si>
  <si>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</si>
  <si>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</si>
  <si>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</si>
  <si>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</si>
  <si>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</si>
  <si>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</si>
  <si>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</si>
  <si>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</si>
  <si>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</si>
  <si>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</si>
  <si>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</si>
  <si>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</si>
  <si>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</si>
  <si>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</si>
  <si>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</si>
  <si>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</si>
  <si>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</si>
  <si>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</si>
  <si>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</si>
  <si>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</si>
  <si>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</si>
  <si>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</si>
  <si>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</si>
  <si>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</si>
  <si>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</si>
  <si>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</si>
  <si>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</si>
  <si>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</si>
  <si>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</si>
  <si>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</si>
  <si>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</si>
  <si>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</si>
  <si>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</si>
  <si>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</si>
  <si>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</si>
  <si>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</si>
  <si>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</si>
  <si>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</si>
  <si>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</si>
  <si>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</si>
  <si>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</si>
  <si>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</si>
  <si>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</si>
  <si>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</si>
  <si>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</si>
  <si>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</si>
  <si>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</si>
  <si>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</si>
  <si>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</si>
  <si>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</si>
  <si>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</si>
  <si>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</si>
  <si>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</si>
  <si>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</si>
  <si>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</si>
  <si>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</si>
  <si>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</si>
  <si>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</si>
  <si>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</si>
  <si>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</si>
  <si>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</si>
  <si>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</si>
  <si>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</si>
  <si>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</si>
  <si>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</si>
  <si>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</si>
  <si>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</si>
  <si>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</si>
  <si>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</si>
  <si>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</si>
  <si>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</si>
  <si>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</si>
  <si>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</si>
  <si>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</si>
  <si>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</si>
  <si>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</si>
  <si>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</si>
  <si>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</si>
  <si>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</si>
  <si>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</si>
  <si>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</si>
  <si>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</si>
  <si>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</si>
  <si>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</si>
  <si>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</si>
  <si>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</si>
  <si>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</si>
  <si>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</si>
  <si>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</si>
  <si>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</si>
  <si>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</si>
  <si>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</si>
  <si>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</si>
  <si>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</si>
  <si>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</si>
  <si>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</si>
  <si>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</si>
  <si>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</si>
  <si>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</si>
  <si>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</si>
  <si>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</si>
  <si>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</si>
  <si>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</si>
  <si>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</si>
  <si>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</si>
  <si>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</si>
  <si>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</si>
  <si>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</si>
  <si>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</si>
  <si>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</si>
  <si>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</si>
  <si>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</si>
  <si>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</si>
  <si>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</si>
  <si>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</si>
  <si>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</si>
  <si>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</si>
  <si>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</si>
  <si>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</si>
  <si>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</si>
  <si>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</si>
  <si>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</si>
  <si>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</si>
  <si>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</si>
  <si>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</si>
  <si>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</si>
  <si>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</si>
  <si>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</si>
  <si>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</si>
  <si>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</si>
  <si>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</si>
  <si>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</si>
  <si>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</si>
  <si>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</si>
  <si>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</si>
  <si>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</si>
  <si>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</si>
  <si>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</si>
  <si>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</si>
  <si>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</si>
  <si>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</si>
  <si>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</si>
  <si>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</si>
  <si>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</si>
  <si>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</si>
  <si>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</si>
  <si>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</si>
  <si>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</si>
  <si>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</si>
  <si>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</si>
  <si>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</si>
  <si>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</si>
  <si>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</si>
  <si>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</si>
  <si>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</si>
  <si>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</si>
  <si>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</si>
  <si>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</si>
  <si>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</si>
  <si>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</si>
  <si>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</si>
  <si>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</si>
  <si>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</si>
  <si>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</si>
  <si>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</si>
  <si>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</si>
  <si>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</si>
  <si>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</si>
  <si>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</si>
  <si>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</si>
  <si>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</si>
  <si>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</si>
  <si>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</si>
  <si>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</si>
  <si>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</si>
  <si>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</si>
  <si>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</si>
  <si>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</si>
  <si>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</si>
  <si>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</si>
  <si>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</si>
  <si>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</si>
  <si>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</si>
  <si>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</si>
  <si>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</si>
  <si>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</si>
  <si>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</si>
  <si>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</si>
  <si>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</si>
  <si>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</si>
  <si>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</si>
  <si>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</si>
  <si>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</si>
  <si>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</si>
  <si>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</si>
  <si>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</si>
  <si>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</si>
  <si>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</si>
  <si>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</si>
  <si>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</si>
  <si>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</si>
  <si>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</si>
  <si>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</si>
  <si>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</si>
  <si>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</si>
  <si>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</si>
  <si>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</si>
  <si>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</si>
  <si>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</si>
  <si>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</si>
  <si>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</si>
  <si>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</si>
  <si>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</si>
  <si>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</si>
  <si>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</si>
  <si>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</si>
  <si>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</si>
  <si>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</si>
  <si>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</si>
  <si>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</si>
  <si>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</si>
  <si>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</si>
  <si>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</si>
  <si>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</si>
  <si>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</si>
  <si>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</si>
  <si>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</si>
  <si>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</si>
  <si>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</si>
  <si>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</si>
  <si>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</si>
  <si>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</si>
  <si>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</si>
  <si>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</si>
  <si>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</si>
  <si>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</si>
  <si>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</si>
  <si>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</si>
  <si>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</si>
  <si>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</si>
  <si>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</si>
  <si>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</si>
  <si>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</si>
  <si>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</si>
  <si>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</si>
  <si>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</si>
  <si>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</si>
  <si>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</si>
  <si>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</si>
  <si>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</si>
  <si>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</si>
  <si>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</si>
  <si>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</si>
  <si>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</si>
  <si>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</si>
  <si>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</si>
  <si>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</si>
  <si>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</si>
  <si>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</si>
  <si>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</si>
  <si>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</si>
  <si>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</si>
  <si>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</si>
  <si>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</si>
  <si>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</si>
  <si>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</si>
  <si>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</si>
  <si>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</si>
  <si>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</si>
  <si>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</si>
  <si>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</si>
  <si>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</si>
  <si>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</si>
  <si>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</si>
  <si>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</si>
  <si>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</si>
  <si>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</si>
  <si>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</si>
  <si>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</si>
  <si>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</si>
  <si>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</si>
  <si>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</si>
  <si>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</si>
  <si>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</si>
  <si>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</si>
  <si>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</si>
  <si>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</si>
  <si>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</si>
  <si>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</si>
  <si>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</si>
  <si>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</si>
  <si>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</si>
  <si>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</si>
  <si>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</si>
  <si>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</si>
  <si>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</si>
  <si>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</si>
  <si>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</si>
  <si>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</si>
  <si>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</si>
  <si>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</si>
  <si>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</si>
  <si>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</si>
  <si>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</si>
  <si>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</si>
  <si>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</si>
  <si>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</si>
  <si>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</si>
  <si>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</si>
  <si>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</si>
  <si>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</si>
  <si>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</si>
  <si>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</si>
  <si>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</si>
  <si>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</si>
  <si>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</si>
  <si>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</si>
  <si>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</si>
  <si>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</si>
  <si>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</si>
  <si>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</si>
  <si>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</si>
  <si>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</si>
  <si>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</si>
  <si>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</si>
  <si>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</si>
  <si>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</si>
  <si>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</si>
  <si>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</si>
  <si>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</si>
  <si>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</si>
  <si>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</si>
  <si>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</si>
  <si>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</si>
  <si>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</si>
  <si>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</si>
  <si>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</si>
  <si>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</si>
  <si>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</si>
  <si>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</si>
  <si>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</si>
  <si>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</si>
  <si>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</si>
  <si>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</si>
  <si>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</si>
  <si>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</si>
  <si>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</si>
  <si>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</si>
  <si>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</si>
  <si>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</si>
  <si>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</si>
  <si>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</si>
  <si>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</si>
  <si>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</si>
  <si>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</si>
  <si>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</si>
  <si>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</si>
  <si>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</si>
  <si>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</si>
  <si>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</si>
  <si>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</si>
  <si>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</si>
  <si>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</si>
  <si>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</si>
  <si>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</si>
  <si>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</si>
  <si>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</si>
  <si>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</si>
  <si>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</si>
  <si>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</si>
  <si>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</si>
  <si>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</si>
  <si>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</si>
  <si>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</si>
  <si>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</si>
  <si>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</si>
  <si>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</si>
  <si>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</si>
  <si>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</si>
  <si>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</si>
  <si>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</si>
  <si>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</si>
  <si>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</si>
  <si>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</si>
  <si>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</si>
  <si>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</si>
  <si>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</si>
  <si>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</si>
  <si>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</si>
  <si>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</si>
  <si>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</si>
  <si>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</si>
  <si>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</si>
  <si>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</si>
  <si>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</si>
  <si>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</si>
  <si>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</si>
  <si>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</si>
  <si>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</si>
  <si>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</si>
  <si>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</si>
  <si>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</si>
  <si>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</si>
  <si>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</si>
  <si>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</si>
  <si>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</si>
  <si>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</si>
  <si>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</si>
  <si>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</si>
  <si>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</si>
  <si>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</si>
  <si>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</si>
  <si>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</si>
  <si>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</si>
  <si>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</si>
  <si>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</si>
  <si>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</si>
  <si>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</si>
  <si>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</si>
  <si>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</si>
  <si>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</si>
  <si>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</si>
  <si>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</si>
  <si>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</si>
  <si>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</si>
  <si>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</si>
  <si>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</si>
  <si>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</si>
  <si>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</si>
  <si>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</si>
  <si>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</si>
  <si>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</si>
  <si>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</si>
  <si>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</si>
  <si>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</si>
  <si>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</si>
  <si>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</si>
  <si>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</si>
  <si>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</si>
  <si>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</si>
  <si>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</si>
  <si>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</si>
  <si>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</si>
  <si>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</si>
  <si>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</si>
  <si>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</si>
  <si>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</si>
  <si>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</si>
  <si>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</si>
  <si>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</si>
  <si>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</si>
  <si>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</si>
  <si>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</si>
  <si>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</si>
  <si>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</si>
  <si>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</si>
  <si>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</si>
  <si>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</si>
  <si>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</si>
  <si>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</si>
  <si>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</si>
  <si>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</si>
  <si>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</si>
  <si>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</si>
  <si>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</si>
  <si>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</si>
  <si>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</si>
  <si>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</si>
  <si>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</si>
  <si>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</si>
  <si>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</si>
  <si>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</si>
  <si>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</si>
  <si>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</si>
  <si>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</si>
  <si>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</si>
  <si>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</si>
  <si>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</si>
  <si>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</si>
  <si>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</si>
  <si>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</si>
  <si>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</si>
  <si>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</si>
  <si>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</si>
  <si>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</si>
  <si>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</si>
  <si>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</si>
  <si>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</si>
  <si>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</si>
  <si>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</si>
  <si>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</si>
  <si>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</si>
  <si>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</si>
  <si>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</si>
  <si>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</si>
  <si>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</si>
  <si>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</si>
  <si>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</si>
  <si>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</si>
  <si>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</si>
  <si>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</si>
  <si>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</si>
  <si>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</si>
  <si>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</si>
  <si>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</si>
  <si>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</si>
  <si>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</si>
  <si>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</si>
  <si>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</si>
  <si>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</si>
  <si>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</si>
  <si>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</si>
  <si>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</si>
  <si>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</si>
  <si>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</si>
  <si>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</si>
  <si>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</si>
  <si>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</si>
  <si>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</si>
  <si>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</si>
  <si>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</si>
  <si>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</si>
  <si>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</si>
  <si>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</si>
  <si>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</si>
  <si>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</si>
  <si>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</si>
  <si>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</si>
  <si>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</si>
  <si>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</si>
  <si>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</si>
  <si>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</si>
  <si>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</si>
  <si>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</si>
  <si>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</si>
  <si>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</si>
  <si>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</si>
  <si>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</si>
  <si>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</si>
  <si>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</si>
  <si>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</si>
  <si>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</si>
  <si>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</si>
  <si>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</si>
  <si>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</si>
  <si>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</si>
  <si>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</si>
  <si>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</si>
  <si>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</si>
  <si>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</si>
  <si>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</si>
  <si>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</si>
  <si>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</si>
  <si>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</si>
  <si>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</si>
  <si>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</si>
  <si>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</si>
  <si>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</si>
  <si>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</si>
  <si>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</si>
  <si>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</si>
  <si>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</si>
  <si>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</si>
  <si>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</si>
  <si>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</si>
  <si>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</si>
  <si>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</si>
  <si>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</si>
  <si>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</si>
  <si>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</si>
  <si>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</si>
  <si>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</si>
  <si>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</si>
  <si>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</si>
  <si>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</si>
  <si>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</si>
  <si>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</si>
  <si>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</si>
  <si>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</si>
  <si>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</si>
  <si>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</si>
  <si>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</si>
  <si>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</si>
  <si>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</si>
  <si>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</si>
  <si>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</si>
  <si>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</si>
  <si>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</si>
  <si>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</si>
  <si>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</si>
  <si>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</si>
  <si>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</si>
  <si>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</si>
  <si>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</si>
  <si>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</si>
  <si>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</si>
  <si>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</si>
  <si>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</si>
  <si>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</si>
  <si>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</si>
  <si>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</si>
  <si>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</si>
  <si>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</si>
  <si>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</si>
  <si>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</si>
  <si>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</si>
  <si>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</si>
  <si>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</si>
  <si>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</si>
  <si>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</si>
  <si>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</si>
  <si>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</si>
  <si>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</si>
  <si>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</si>
  <si>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</si>
  <si>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</si>
  <si>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</si>
  <si>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</si>
  <si>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</si>
  <si>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</si>
  <si>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</si>
  <si>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</si>
  <si>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</si>
  <si>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</si>
  <si>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</si>
  <si>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</si>
  <si>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</si>
  <si>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</si>
  <si>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</si>
  <si>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</si>
  <si>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</si>
  <si>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</si>
  <si>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</si>
  <si>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</si>
  <si>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</si>
  <si>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</si>
  <si>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</si>
  <si>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</si>
  <si>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</si>
  <si>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</si>
  <si>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</si>
  <si>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</si>
  <si>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</si>
  <si>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</si>
  <si>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</si>
  <si>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</si>
  <si>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</si>
  <si>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</si>
  <si>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</si>
  <si>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</si>
  <si>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</si>
  <si>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</si>
  <si>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</si>
  <si>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</si>
  <si>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</si>
  <si>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</si>
  <si>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</si>
  <si>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</si>
  <si>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</si>
  <si>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</si>
  <si>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</si>
  <si>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</si>
  <si>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</si>
  <si>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</si>
  <si>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</si>
  <si>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</si>
  <si>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</si>
  <si>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</si>
  <si>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</si>
  <si>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</si>
  <si>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</si>
  <si>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</si>
  <si>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</si>
  <si>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</si>
  <si>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</si>
  <si>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</si>
  <si>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</si>
  <si>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</si>
  <si>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</si>
  <si>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</si>
  <si>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</si>
  <si>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</si>
  <si>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</si>
  <si>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</si>
  <si>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</si>
  <si>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</si>
  <si>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</si>
  <si>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</si>
  <si>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</si>
  <si>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</si>
  <si>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</si>
  <si>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</si>
  <si>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</si>
  <si>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</si>
  <si>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</si>
  <si>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</si>
  <si>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</si>
  <si>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</si>
  <si>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</si>
  <si>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</si>
  <si>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</si>
  <si>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</si>
  <si>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</si>
  <si>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</si>
  <si>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</si>
  <si>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</si>
  <si>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</si>
  <si>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</si>
  <si>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</si>
  <si>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</si>
  <si>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</si>
  <si>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</si>
  <si>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</si>
  <si>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</si>
  <si>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</si>
  <si>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</si>
  <si>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</si>
  <si>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</si>
  <si>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</si>
  <si>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</si>
  <si>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</si>
  <si>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</si>
  <si>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</si>
  <si>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</si>
  <si>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</si>
  <si>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</si>
  <si>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</si>
  <si>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</si>
  <si>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</si>
  <si>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</si>
  <si>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</si>
  <si>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</si>
  <si>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</si>
  <si>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</si>
  <si>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</si>
  <si>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</si>
  <si>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</si>
  <si>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</si>
  <si>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</si>
  <si>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</si>
  <si>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</si>
  <si>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</si>
  <si>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</si>
  <si>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</si>
  <si>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</si>
  <si>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</si>
  <si>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</si>
  <si>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</si>
  <si>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</si>
  <si>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</si>
  <si>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</si>
  <si>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</si>
  <si>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</si>
  <si>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</si>
  <si>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</si>
  <si>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</si>
  <si>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</si>
  <si>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</si>
  <si>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</si>
  <si>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</si>
  <si>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</si>
  <si>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</si>
  <si>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</si>
  <si>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</si>
  <si>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</si>
  <si>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</si>
  <si>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</si>
  <si>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</si>
  <si>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</si>
  <si>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</si>
  <si>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</si>
  <si>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</si>
  <si>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</si>
  <si>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</si>
  <si>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</si>
  <si>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</si>
  <si>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</si>
  <si>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</si>
  <si>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</si>
  <si>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</si>
  <si>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</si>
  <si>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</si>
  <si>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</si>
  <si>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</si>
  <si>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</si>
  <si>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</si>
  <si>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</si>
  <si>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</si>
  <si>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</si>
  <si>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</si>
  <si>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</si>
  <si>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</si>
  <si>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</si>
  <si>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</si>
  <si>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</si>
  <si>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</si>
  <si>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</si>
  <si>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</si>
  <si>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</si>
  <si>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</si>
  <si>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</si>
  <si>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</si>
  <si>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</si>
  <si>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</si>
  <si>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</si>
  <si>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</si>
  <si>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</si>
  <si>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</si>
  <si>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</si>
  <si>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</si>
  <si>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</si>
  <si>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</si>
  <si>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</si>
  <si>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</si>
  <si>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</si>
  <si>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</si>
  <si>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</si>
  <si>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</si>
  <si>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</si>
  <si>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</si>
  <si>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</si>
  <si>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</si>
  <si>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</si>
  <si>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</si>
  <si>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</si>
  <si>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</si>
  <si>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</si>
  <si>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</si>
  <si>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</si>
  <si>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</si>
  <si>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</si>
  <si>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</si>
  <si>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</si>
  <si>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</si>
  <si>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</si>
  <si>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</si>
  <si>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</si>
  <si>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</si>
  <si>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</si>
  <si>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</si>
  <si>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</si>
  <si>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</si>
  <si>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</si>
  <si>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</si>
  <si>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</si>
  <si>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</si>
  <si>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</si>
  <si>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</si>
  <si>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</si>
  <si>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</si>
  <si>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</si>
  <si>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</si>
  <si>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</si>
  <si>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</si>
  <si>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</si>
  <si>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</si>
  <si>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</si>
  <si>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</si>
  <si>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</si>
  <si>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</si>
  <si>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</si>
  <si>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</si>
  <si>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</si>
  <si>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</si>
  <si>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</si>
  <si>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</si>
  <si>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</si>
  <si>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</si>
  <si>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</si>
  <si>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</si>
  <si>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</si>
  <si>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</si>
  <si>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</si>
  <si>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</si>
  <si>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</si>
  <si>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</si>
  <si>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</si>
  <si>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</si>
  <si>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</si>
  <si>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</si>
  <si>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</si>
  <si>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</si>
  <si>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</si>
  <si>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</si>
  <si>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</si>
  <si>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</si>
  <si>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</si>
  <si>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</si>
  <si>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</si>
  <si>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</si>
  <si>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</si>
  <si>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</si>
  <si>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</si>
  <si>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</si>
  <si>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</si>
  <si>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</si>
  <si>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</si>
  <si>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</si>
  <si>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</si>
  <si>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</si>
  <si>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</si>
  <si>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</si>
  <si>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</si>
  <si>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</si>
  <si>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</si>
  <si>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</si>
  <si>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</si>
  <si>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</si>
  <si>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</si>
  <si>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</si>
  <si>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</si>
  <si>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</si>
  <si>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</si>
  <si>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</si>
  <si>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</si>
  <si>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</si>
  <si>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</si>
  <si>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</si>
  <si>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</si>
  <si>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</si>
  <si>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</si>
  <si>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</si>
  <si>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</si>
  <si>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</si>
  <si>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</si>
  <si>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</si>
  <si>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</si>
  <si>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</si>
  <si>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</si>
  <si>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</si>
  <si>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</si>
  <si>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</si>
  <si>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</si>
  <si>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</si>
  <si>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</si>
  <si>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</si>
  <si>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</si>
  <si>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</si>
  <si>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</si>
  <si>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</si>
  <si>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</si>
  <si>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</si>
  <si>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</si>
  <si>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</si>
  <si>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</si>
  <si>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</si>
  <si>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</si>
  <si>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</si>
  <si>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</si>
  <si>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</si>
  <si>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</si>
  <si>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</si>
  <si>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</si>
  <si>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</si>
  <si>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</si>
  <si>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</si>
  <si>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</si>
  <si>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</si>
  <si>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</si>
  <si>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</si>
  <si>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</si>
  <si>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</si>
  <si>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</si>
  <si>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</si>
  <si>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</si>
  <si>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</si>
  <si>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</si>
  <si>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</si>
  <si>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</si>
  <si>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</si>
  <si>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</si>
  <si>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</si>
  <si>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</si>
  <si>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</si>
  <si>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</si>
  <si>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</si>
  <si>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</si>
  <si>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</si>
  <si>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</si>
  <si>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</si>
  <si>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</si>
  <si>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</si>
  <si>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</si>
  <si>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</si>
  <si>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</si>
  <si>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</si>
  <si>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</si>
  <si>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</si>
  <si>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</si>
  <si>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</si>
  <si>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</si>
  <si>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</si>
  <si>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</si>
  <si>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</si>
  <si>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</si>
  <si>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</si>
  <si>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</si>
  <si>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</si>
  <si>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</si>
  <si>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</si>
  <si>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</si>
  <si>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</si>
  <si>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</si>
  <si>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</si>
  <si>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</si>
  <si>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</si>
  <si>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</si>
  <si>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</si>
  <si>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</si>
  <si>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</si>
  <si>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</si>
  <si>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</si>
  <si>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</si>
  <si>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</si>
  <si>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</si>
  <si>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</si>
  <si>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</si>
  <si>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</si>
  <si>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</si>
  <si>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</si>
  <si>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</si>
  <si>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</si>
  <si>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</si>
  <si>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</si>
  <si>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</si>
  <si>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</si>
  <si>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</si>
  <si>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</si>
  <si>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</si>
  <si>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</si>
  <si>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</si>
  <si>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</si>
  <si>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</si>
  <si>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</si>
  <si>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</si>
  <si>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</si>
  <si>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</si>
  <si>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</si>
  <si>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</si>
  <si>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</si>
  <si>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</si>
  <si>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</si>
  <si>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</si>
  <si>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</si>
  <si>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</si>
  <si>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</si>
  <si>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</si>
  <si>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</si>
  <si>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</si>
  <si>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</si>
  <si>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</si>
  <si>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</si>
  <si>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</si>
  <si>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</si>
  <si>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</si>
  <si>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</si>
  <si>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</si>
  <si>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</si>
  <si>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</si>
  <si>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</si>
  <si>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</si>
  <si>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</si>
  <si>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</si>
  <si>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</si>
  <si>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</si>
  <si>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</si>
  <si>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</si>
  <si>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</si>
  <si>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</si>
  <si>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</si>
  <si>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</si>
  <si>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</si>
  <si>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</si>
  <si>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</si>
  <si>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</si>
  <si>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</si>
  <si>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</si>
  <si>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</si>
  <si>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</si>
  <si>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</si>
  <si>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</si>
  <si>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</si>
  <si>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</si>
  <si>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</si>
  <si>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</si>
  <si>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</si>
  <si>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</si>
  <si>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</si>
  <si>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</si>
  <si>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</si>
  <si>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</si>
  <si>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</si>
  <si>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</si>
  <si>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</si>
  <si>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</si>
  <si>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</si>
  <si>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</si>
  <si>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</si>
  <si>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</si>
  <si>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</si>
  <si>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</si>
  <si>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</si>
  <si>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</si>
  <si>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</si>
  <si>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</si>
  <si>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</si>
  <si>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</si>
  <si>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</si>
  <si>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</si>
  <si>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</si>
  <si>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</si>
  <si>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</si>
  <si>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</si>
  <si>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</si>
  <si>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</si>
  <si>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</si>
  <si>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</si>
  <si>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</si>
  <si>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</si>
  <si>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</si>
  <si>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</si>
  <si>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</si>
  <si>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</si>
  <si>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</si>
  <si>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</si>
  <si>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</si>
  <si>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</si>
  <si>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</si>
  <si>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</si>
  <si>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</si>
  <si>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</si>
  <si>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</si>
  <si>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</si>
  <si>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</si>
  <si>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</si>
  <si>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</si>
  <si>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</si>
  <si>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</si>
  <si>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</si>
  <si>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</si>
  <si>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</si>
  <si>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</si>
  <si>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</si>
  <si>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</si>
  <si>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</si>
  <si>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</si>
  <si>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</si>
  <si>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</si>
  <si>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</si>
  <si>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</si>
  <si>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</si>
  <si>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</si>
  <si>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</si>
  <si>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</si>
  <si>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</si>
  <si>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</si>
  <si>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</si>
  <si>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</si>
  <si>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</si>
  <si>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</si>
  <si>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</si>
  <si>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</si>
  <si>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</si>
  <si>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</si>
  <si>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</si>
  <si>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</si>
  <si>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</si>
  <si>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</si>
  <si>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</si>
  <si>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</si>
  <si>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</si>
  <si>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</si>
  <si>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</si>
  <si>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</si>
  <si>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</si>
  <si>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</si>
  <si>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</si>
  <si>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</si>
  <si>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</si>
  <si>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</si>
  <si>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</si>
  <si>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</si>
  <si>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</si>
  <si>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</si>
  <si>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</si>
  <si>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</si>
  <si>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</si>
  <si>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</si>
  <si>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</si>
  <si>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</si>
  <si>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</si>
  <si>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</si>
  <si>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</si>
  <si>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</si>
  <si>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</si>
  <si>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</si>
  <si>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</si>
  <si>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</si>
  <si>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</si>
  <si>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</si>
  <si>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</si>
  <si>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</si>
  <si>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</si>
  <si>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</si>
  <si>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</si>
  <si>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</si>
  <si>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</si>
  <si>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</si>
  <si>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</si>
  <si>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</si>
  <si>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</si>
  <si>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</si>
  <si>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</si>
  <si>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</si>
  <si>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</si>
  <si>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</si>
  <si>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</si>
  <si>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</si>
  <si>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</si>
  <si>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</si>
  <si>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</si>
  <si>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</si>
  <si>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</si>
  <si>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</si>
  <si>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</si>
  <si>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</si>
  <si>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</si>
  <si>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</si>
  <si>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</si>
  <si>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</si>
  <si>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</si>
  <si>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</si>
  <si>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</si>
  <si>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</si>
  <si>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</si>
  <si>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</si>
  <si>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</si>
  <si>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</si>
  <si>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</si>
  <si>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</si>
  <si>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</si>
  <si>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</si>
  <si>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</si>
  <si>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</si>
  <si>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</si>
  <si>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</si>
  <si>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</si>
  <si>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</si>
  <si>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</si>
  <si>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</si>
  <si>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</si>
  <si>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</si>
  <si>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</si>
  <si>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</si>
  <si>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</si>
  <si>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</si>
  <si>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</si>
  <si>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</si>
  <si>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</si>
  <si>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</si>
  <si>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</si>
  <si>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</si>
  <si>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</si>
  <si>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</si>
  <si>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</si>
  <si>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</si>
  <si>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</si>
  <si>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</si>
  <si>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</si>
  <si>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</si>
  <si>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</si>
  <si>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</si>
  <si>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</si>
  <si>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</si>
  <si>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</si>
  <si>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</si>
  <si>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</si>
  <si>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</si>
  <si>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</si>
  <si>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</si>
  <si>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</si>
  <si>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</si>
  <si>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</si>
  <si>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</si>
  <si>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</si>
  <si>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</si>
  <si>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</si>
  <si>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</si>
  <si>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</si>
  <si>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</si>
  <si>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</si>
  <si>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</si>
  <si>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</si>
  <si>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</si>
  <si>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</si>
  <si>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</si>
  <si>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</si>
  <si>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</si>
  <si>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</si>
  <si>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</si>
  <si>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</si>
  <si>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</si>
  <si>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</si>
  <si>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</si>
  <si>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</si>
  <si>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</si>
  <si>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</si>
  <si>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</si>
  <si>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</si>
  <si>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</si>
  <si>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</si>
  <si>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</si>
  <si>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</si>
  <si>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</si>
  <si>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</si>
  <si>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</si>
  <si>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</si>
  <si>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</si>
  <si>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</si>
  <si>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</si>
  <si>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</si>
  <si>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</si>
  <si>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</si>
  <si>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</si>
  <si>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</si>
  <si>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</si>
  <si>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</si>
  <si>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</si>
  <si>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</si>
  <si>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</si>
  <si>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</si>
  <si>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</si>
  <si>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</si>
  <si>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</si>
  <si>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</si>
  <si>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</si>
  <si>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</si>
  <si>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</si>
  <si>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</si>
  <si>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</si>
  <si>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</si>
  <si>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</si>
  <si>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</si>
  <si>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</si>
  <si>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</si>
  <si>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</si>
  <si>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</si>
  <si>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</si>
  <si>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</si>
  <si>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</si>
  <si>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</si>
  <si>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</si>
  <si>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</si>
  <si>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</si>
  <si>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</si>
  <si>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</si>
  <si>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</si>
  <si>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</si>
  <si>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</si>
  <si>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</si>
  <si>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</si>
  <si>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</si>
  <si>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</si>
  <si>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</si>
  <si>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</si>
  <si>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</si>
  <si>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</si>
  <si>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</si>
  <si>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</si>
  <si>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</si>
  <si>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</si>
  <si>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</si>
  <si>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</si>
  <si>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</si>
  <si>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</si>
  <si>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</si>
  <si>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</si>
  <si>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</si>
  <si>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</si>
  <si>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</si>
  <si>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</si>
  <si>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</si>
  <si>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</si>
  <si>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</si>
  <si>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</si>
  <si>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</si>
  <si>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</si>
  <si>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</si>
  <si>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</si>
  <si>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</si>
  <si>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</si>
  <si>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</si>
  <si>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</si>
  <si>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</si>
  <si>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</si>
  <si>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</si>
  <si>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</si>
  <si>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</si>
  <si>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</si>
  <si>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</si>
  <si>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</si>
  <si>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</si>
  <si>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</si>
  <si>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</si>
  <si>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</si>
  <si>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</si>
  <si>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</si>
  <si>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</si>
  <si>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</si>
  <si>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</si>
  <si>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</si>
  <si>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</si>
  <si>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</si>
  <si>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</si>
  <si>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</si>
  <si>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</si>
  <si>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</si>
  <si>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</si>
  <si>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</si>
  <si>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</si>
  <si>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</si>
  <si>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</si>
  <si>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</si>
  <si>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</si>
  <si>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</si>
  <si>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</si>
  <si>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</si>
  <si>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</si>
  <si>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</si>
  <si>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</si>
  <si>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</si>
  <si>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</si>
  <si>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</si>
  <si>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</si>
  <si>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</si>
  <si>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</si>
  <si>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</si>
  <si>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</si>
  <si>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</si>
  <si>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</si>
  <si>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</si>
  <si>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</si>
  <si>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</si>
  <si>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</si>
  <si>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</si>
  <si>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</si>
  <si>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</si>
  <si>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</si>
  <si>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</si>
  <si>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</si>
  <si>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</si>
  <si>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</si>
  <si>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</si>
  <si>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</si>
  <si>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</si>
  <si>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</si>
  <si>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</si>
  <si>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</si>
  <si>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</si>
  <si>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</si>
  <si>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</si>
  <si>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</si>
  <si>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</si>
  <si>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</si>
  <si>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</si>
  <si>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</si>
  <si>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</si>
  <si>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</si>
  <si>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</si>
  <si>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</si>
  <si>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</si>
  <si>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</si>
  <si>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</si>
  <si>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</si>
  <si>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</si>
  <si>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</si>
  <si>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</si>
  <si>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</si>
  <si>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</si>
  <si>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</si>
  <si>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</si>
  <si>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</si>
  <si>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</si>
  <si>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</si>
  <si>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</si>
  <si>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</si>
  <si>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</si>
  <si>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</si>
  <si>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</si>
  <si>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</si>
  <si>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</si>
  <si>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</si>
  <si>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</si>
  <si>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</si>
  <si>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</si>
  <si>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</si>
  <si>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</si>
  <si>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</si>
  <si>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</si>
  <si>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</si>
  <si>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</si>
  <si>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</si>
  <si>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</si>
  <si>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</si>
  <si>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</si>
  <si>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</si>
  <si>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</si>
  <si>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</si>
  <si>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</si>
  <si>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</si>
  <si>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</si>
  <si>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</si>
  <si>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</si>
  <si>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</si>
  <si>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</si>
  <si>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</si>
  <si>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</si>
  <si>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</si>
  <si>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</si>
  <si>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</si>
  <si>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</si>
  <si>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</si>
  <si>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</si>
  <si>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</si>
  <si>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</si>
  <si>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</si>
  <si>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</si>
  <si>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</si>
  <si>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</si>
  <si>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</si>
  <si>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</si>
  <si>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</si>
  <si>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</si>
  <si>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</si>
  <si>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</si>
  <si>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</si>
  <si>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</si>
  <si>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</si>
  <si>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</si>
  <si>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</si>
  <si>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</si>
  <si>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</si>
  <si>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</si>
  <si>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</si>
  <si>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</si>
  <si>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</si>
  <si>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</si>
  <si>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</si>
  <si>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</si>
  <si>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</si>
  <si>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</si>
  <si>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</si>
  <si>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</si>
  <si>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</si>
  <si>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</si>
  <si>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</si>
  <si>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</si>
  <si>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</si>
  <si>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</si>
  <si>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</si>
  <si>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</si>
  <si>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</si>
  <si>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</si>
  <si>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</si>
  <si>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</si>
  <si>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</si>
  <si>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</si>
  <si>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</si>
  <si>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</si>
  <si>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</si>
  <si>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</si>
  <si>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</si>
  <si>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</si>
  <si>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</si>
  <si>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</si>
  <si>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</si>
  <si>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</si>
  <si>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</si>
  <si>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</si>
  <si>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</si>
  <si>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</si>
  <si>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</si>
  <si>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</si>
  <si>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</si>
  <si>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</si>
  <si>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</si>
  <si>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</si>
  <si>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</si>
  <si>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</si>
  <si>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</si>
  <si>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</si>
  <si>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</si>
  <si>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</si>
  <si>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</si>
  <si>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</si>
  <si>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</si>
  <si>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</si>
  <si>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</si>
  <si>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</si>
  <si>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</si>
  <si>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</si>
  <si>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</si>
  <si>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</si>
  <si>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</si>
  <si>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</si>
  <si>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</si>
  <si>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</si>
  <si>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</si>
  <si>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</si>
  <si>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</si>
  <si>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</si>
  <si>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</si>
  <si>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</si>
  <si>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</si>
  <si>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</si>
  <si>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</si>
  <si>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</si>
  <si>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</si>
  <si>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</si>
  <si>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</si>
  <si>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</si>
  <si>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</si>
  <si>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</si>
  <si>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</si>
  <si>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</si>
  <si>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</si>
  <si>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</si>
  <si>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</si>
  <si>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</si>
  <si>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</si>
  <si>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</si>
  <si>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</si>
  <si>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</si>
  <si>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</si>
  <si>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</si>
  <si>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</si>
  <si>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</si>
  <si>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</si>
  <si>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</si>
  <si>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</si>
  <si>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</si>
  <si>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</si>
  <si>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</si>
  <si>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</si>
  <si>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</si>
  <si>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</si>
  <si>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</si>
  <si>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</si>
  <si>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</si>
  <si>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</si>
  <si>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</si>
  <si>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</si>
  <si>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</si>
  <si>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</si>
  <si>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</si>
  <si>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</si>
  <si>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</si>
  <si>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</si>
  <si>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</si>
  <si>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</si>
  <si>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</si>
  <si>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</si>
  <si>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</si>
  <si>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</si>
  <si>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</si>
  <si>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</si>
  <si>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</si>
  <si>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</si>
  <si>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</si>
  <si>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</si>
  <si>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</si>
  <si>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</si>
  <si>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</si>
  <si>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</si>
  <si>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</si>
  <si>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</si>
  <si>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</si>
  <si>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</si>
  <si>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</si>
  <si>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</si>
  <si>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</si>
  <si>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</si>
  <si>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</si>
  <si>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</si>
  <si>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</si>
  <si>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</si>
  <si>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</si>
  <si>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</si>
  <si>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</si>
  <si>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</si>
  <si>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</si>
  <si>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</si>
  <si>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</si>
  <si>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</si>
  <si>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</si>
  <si>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</si>
  <si>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</si>
  <si>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</si>
  <si>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</si>
  <si>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</si>
  <si>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</si>
  <si>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</si>
  <si>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</si>
  <si>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</si>
  <si>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</si>
  <si>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</si>
  <si>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</si>
  <si>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</si>
  <si>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</si>
  <si>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</si>
  <si>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</si>
  <si>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</si>
  <si>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</si>
  <si>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</si>
  <si>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</si>
  <si>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</si>
  <si>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</si>
  <si>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</si>
  <si>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</si>
  <si>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</si>
  <si>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</si>
  <si>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</si>
  <si>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</si>
  <si>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</si>
  <si>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</si>
  <si>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</si>
  <si>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</si>
  <si>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</si>
  <si>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</si>
  <si>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</si>
  <si>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</si>
  <si>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</si>
  <si>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</si>
  <si>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</si>
  <si>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</si>
  <si>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</si>
  <si>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</si>
  <si>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</si>
  <si>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</si>
  <si>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</si>
  <si>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</si>
  <si>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</si>
  <si>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</si>
  <si>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</si>
  <si>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</si>
  <si>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</si>
  <si>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</si>
  <si>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</si>
  <si>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</si>
  <si>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</si>
  <si>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</si>
  <si>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</si>
  <si>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</si>
  <si>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</si>
  <si>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</si>
  <si>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</si>
  <si>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</si>
  <si>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</si>
  <si>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</si>
  <si>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</si>
  <si>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</si>
  <si>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</si>
  <si>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</si>
  <si>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</si>
  <si>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</si>
  <si>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</si>
  <si>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</si>
  <si>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</si>
  <si>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</si>
  <si>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</si>
  <si>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</si>
  <si>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</si>
  <si>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</si>
  <si>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</si>
  <si>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</si>
  <si>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</si>
  <si>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</si>
  <si>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</si>
  <si>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</si>
  <si>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</si>
  <si>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</si>
  <si>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</si>
  <si>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</si>
  <si>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</si>
  <si>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</si>
  <si>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</si>
  <si>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</si>
  <si>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</si>
  <si>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</si>
  <si>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</si>
  <si>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</si>
  <si>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</si>
  <si>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</si>
  <si>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</si>
  <si>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</si>
  <si>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</si>
  <si>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</si>
  <si>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</si>
  <si>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</si>
  <si>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</si>
  <si>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</si>
  <si>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</si>
  <si>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</si>
  <si>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</si>
  <si>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</si>
  <si>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</si>
  <si>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</si>
  <si>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</si>
  <si>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</si>
  <si>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</si>
  <si>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</si>
  <si>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</si>
  <si>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</si>
  <si>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</si>
  <si>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</si>
  <si>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</si>
  <si>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</si>
  <si>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</si>
  <si>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</si>
  <si>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</si>
  <si>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</si>
  <si>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</si>
  <si>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</si>
  <si>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</si>
  <si>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</si>
  <si>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</si>
  <si>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</si>
  <si>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</si>
  <si>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</si>
  <si>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</si>
  <si>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</si>
  <si>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</si>
  <si>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</si>
  <si>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</si>
  <si>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</si>
  <si>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</si>
  <si>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</si>
  <si>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</si>
  <si>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</si>
  <si>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</si>
  <si>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</si>
  <si>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</si>
  <si>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</si>
  <si>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</si>
  <si>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</si>
  <si>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</si>
  <si>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</si>
  <si>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</si>
  <si>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</si>
  <si>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</si>
  <si>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</si>
  <si>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</si>
  <si>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</si>
  <si>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</si>
  <si>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</si>
  <si>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</si>
  <si>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</si>
  <si>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</si>
  <si>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</si>
  <si>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</si>
  <si>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</si>
  <si>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</si>
  <si>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</si>
  <si>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</si>
  <si>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</si>
  <si>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</si>
  <si>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</si>
  <si>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</si>
  <si>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</si>
  <si>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</si>
  <si>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</si>
  <si>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</si>
  <si>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</si>
  <si>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</si>
  <si>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</si>
  <si>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</si>
  <si>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</si>
  <si>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</si>
  <si>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</si>
  <si>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</si>
  <si>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</si>
  <si>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</si>
  <si>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</si>
  <si>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</si>
  <si>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</si>
  <si>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</si>
  <si>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</si>
  <si>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</si>
  <si>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</si>
  <si>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</si>
  <si>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</si>
  <si>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</si>
  <si>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</si>
  <si>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</si>
  <si>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</si>
  <si>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</si>
  <si>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</si>
  <si>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</si>
  <si>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</si>
  <si>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</si>
  <si>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</si>
  <si>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</si>
  <si>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</si>
  <si>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</si>
  <si>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</si>
  <si>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</si>
  <si>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</si>
  <si>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</si>
  <si>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</si>
  <si>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</si>
  <si>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</si>
  <si>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</si>
  <si>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</si>
  <si>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</si>
  <si>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</si>
  <si>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</si>
  <si>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</si>
  <si>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</si>
  <si>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</si>
  <si>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</si>
  <si>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</si>
  <si>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</si>
  <si>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</si>
  <si>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</si>
  <si>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</si>
  <si>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</si>
  <si>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</si>
  <si>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</si>
  <si>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</si>
  <si>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</si>
  <si>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</si>
  <si>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</si>
  <si>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</si>
  <si>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</si>
  <si>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</si>
  <si>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</si>
  <si>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</si>
  <si>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</si>
  <si>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</si>
  <si>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</si>
  <si>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</si>
  <si>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</si>
  <si>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</si>
  <si>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</si>
  <si>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</si>
  <si>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</si>
  <si>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</si>
  <si>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</si>
  <si>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</si>
  <si>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</si>
  <si>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</si>
  <si>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</si>
  <si>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</si>
  <si>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</si>
  <si>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</si>
  <si>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</si>
  <si>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</si>
  <si>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</si>
  <si>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</si>
  <si>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</si>
  <si>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</si>
  <si>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</si>
  <si>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</si>
  <si>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</si>
  <si>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</si>
  <si>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</si>
  <si>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</si>
  <si>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</si>
  <si>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</si>
  <si>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</si>
  <si>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</si>
  <si>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</si>
  <si>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</si>
  <si>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</si>
  <si>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</si>
  <si>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</si>
  <si>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</si>
  <si>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</si>
  <si>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</si>
  <si>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</si>
  <si>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</si>
  <si>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</si>
  <si>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</si>
  <si>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</si>
  <si>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</si>
  <si>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</si>
  <si>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</si>
  <si>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</si>
  <si>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</si>
  <si>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</si>
  <si>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</si>
  <si>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</si>
  <si>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</si>
  <si>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</si>
  <si>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</si>
  <si>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</si>
  <si>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</si>
  <si>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</si>
  <si>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</si>
  <si>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</si>
  <si>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</si>
  <si>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</si>
  <si>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</si>
  <si>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</si>
  <si>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</si>
  <si>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</si>
  <si>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</si>
  <si>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</si>
  <si>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</si>
  <si>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</si>
  <si>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</si>
  <si>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</si>
  <si>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</si>
  <si>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</si>
  <si>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</si>
  <si>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</si>
  <si>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</si>
  <si>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</si>
  <si>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</si>
  <si>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</si>
  <si>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</si>
  <si>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</si>
  <si>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</si>
  <si>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</si>
  <si>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</si>
  <si>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</si>
  <si>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</si>
  <si>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</si>
  <si>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</si>
  <si>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</si>
  <si>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</si>
  <si>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</si>
  <si>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</si>
  <si>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</si>
  <si>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</si>
  <si>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</si>
  <si>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</si>
  <si>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</si>
  <si>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</si>
  <si>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</si>
  <si>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</si>
  <si>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</si>
  <si>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</si>
  <si>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</si>
  <si>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</si>
  <si>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</si>
  <si>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</si>
  <si>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</si>
  <si>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</si>
  <si>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</si>
  <si>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</si>
  <si>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</si>
  <si>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</si>
  <si>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</si>
  <si>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</si>
  <si>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</si>
  <si>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</si>
  <si>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</si>
  <si>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</si>
  <si>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</si>
  <si>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</si>
  <si>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</si>
  <si>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</si>
  <si>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</si>
  <si>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</si>
  <si>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</si>
  <si>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</si>
  <si>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</si>
  <si>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</si>
  <si>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</si>
  <si>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</si>
  <si>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</si>
  <si>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</si>
  <si>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</si>
  <si>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</si>
  <si>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</si>
  <si>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</si>
  <si>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</si>
  <si>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</si>
  <si>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</si>
  <si>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</si>
  <si>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</si>
  <si>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</si>
  <si>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</si>
  <si>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</si>
  <si>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</si>
  <si>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</si>
  <si>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</si>
  <si>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</si>
  <si>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</si>
  <si>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</si>
  <si>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</si>
  <si>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</si>
  <si>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</si>
  <si>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</si>
  <si>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</si>
  <si>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</si>
  <si>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</si>
  <si>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</si>
  <si>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</si>
  <si>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</si>
  <si>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</si>
  <si>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</si>
  <si>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</si>
  <si>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</si>
  <si>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</si>
  <si>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</si>
  <si>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</si>
  <si>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</si>
  <si>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</si>
  <si>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</si>
  <si>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</si>
  <si>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</si>
  <si>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</si>
  <si>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</si>
  <si>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</si>
  <si>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</si>
  <si>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</si>
  <si>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</si>
  <si>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</si>
  <si>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</si>
  <si>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</si>
  <si>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</si>
  <si>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</si>
  <si>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</si>
  <si>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</si>
  <si>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</si>
  <si>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</si>
  <si>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</si>
  <si>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</si>
  <si>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</si>
  <si>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</si>
  <si>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</si>
  <si>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</si>
  <si>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</si>
  <si>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</si>
  <si>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</si>
  <si>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</si>
  <si>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</si>
  <si>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</si>
  <si>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</si>
  <si>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</si>
  <si>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</si>
  <si>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</si>
  <si>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</si>
  <si>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</si>
  <si>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</si>
  <si>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</si>
  <si>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</si>
  <si>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</si>
  <si>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</si>
  <si>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</si>
  <si>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</si>
  <si>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</si>
  <si>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</si>
  <si>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</si>
  <si>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</si>
  <si>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</si>
  <si>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</si>
  <si>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</si>
  <si>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</si>
  <si>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</si>
  <si>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</si>
  <si>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</si>
  <si>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</si>
  <si>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</si>
  <si>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</si>
  <si>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</si>
  <si>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</si>
  <si>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</si>
  <si>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</si>
  <si>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</si>
  <si>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</si>
  <si>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</si>
  <si>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</si>
  <si>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</si>
  <si>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</si>
  <si>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</si>
  <si>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</si>
  <si>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</si>
  <si>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</si>
  <si>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</si>
  <si>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</si>
  <si>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</si>
  <si>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</si>
  <si>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</si>
  <si>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</si>
  <si>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</si>
  <si>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</si>
  <si>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</si>
  <si>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</si>
  <si>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</si>
  <si>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</si>
  <si>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</si>
  <si>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</si>
  <si>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</si>
  <si>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</si>
  <si>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</si>
  <si>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</si>
  <si>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</si>
  <si>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</si>
  <si>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</si>
  <si>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</si>
  <si>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</si>
  <si>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</si>
  <si>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</si>
  <si>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</si>
  <si>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</si>
  <si>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</si>
  <si>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</si>
  <si>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</si>
  <si>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</si>
  <si>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</si>
  <si>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</si>
  <si>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</si>
  <si>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</si>
  <si>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</si>
  <si>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</si>
  <si>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</si>
  <si>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</si>
  <si>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</si>
  <si>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</si>
  <si>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</si>
  <si>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</si>
  <si>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</si>
  <si>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</si>
  <si>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</si>
  <si>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</si>
  <si>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</si>
  <si>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</si>
  <si>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</si>
  <si>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</si>
  <si>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</si>
  <si>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</si>
  <si>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</si>
  <si>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</si>
  <si>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</si>
  <si>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</si>
  <si>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</si>
  <si>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</si>
  <si>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</si>
  <si>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</si>
  <si>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</si>
  <si>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</si>
  <si>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</si>
  <si>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</si>
  <si>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</si>
  <si>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</si>
  <si>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</si>
  <si>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</si>
  <si>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</si>
  <si>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</si>
  <si>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</si>
  <si>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</si>
  <si>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</si>
  <si>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</si>
  <si>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</si>
  <si>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</si>
  <si>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</si>
  <si>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</si>
  <si>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</si>
  <si>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</si>
  <si>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</si>
  <si>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</si>
  <si>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</si>
  <si>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</si>
  <si>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</si>
  <si>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</si>
  <si>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</si>
  <si>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</si>
  <si>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</si>
  <si>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</si>
  <si>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</si>
  <si>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</si>
  <si>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</si>
  <si>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</si>
  <si>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</si>
  <si>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</si>
  <si>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</si>
  <si>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</si>
  <si>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</si>
  <si>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</si>
  <si>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</si>
  <si>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</si>
  <si>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</si>
  <si>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</si>
  <si>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</si>
  <si>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</si>
  <si>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</si>
  <si>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</si>
  <si>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</si>
  <si>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</si>
  <si>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</si>
  <si>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</si>
  <si>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</si>
  <si>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</si>
  <si>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</si>
  <si>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</si>
  <si>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</si>
  <si>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</si>
  <si>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</si>
  <si>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</si>
  <si>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</si>
  <si>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</si>
  <si>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</si>
  <si>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</si>
  <si>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</si>
  <si>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</si>
  <si>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</si>
  <si>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</si>
  <si>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</si>
  <si>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</si>
  <si>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</si>
  <si>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</si>
  <si>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</si>
  <si>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</si>
  <si>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</si>
  <si>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</si>
  <si>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</si>
  <si>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</si>
  <si>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</si>
  <si>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</si>
  <si>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</si>
  <si>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</si>
  <si>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</si>
  <si>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</si>
  <si>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</si>
  <si>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</si>
  <si>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</si>
  <si>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</si>
  <si>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</si>
  <si>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</si>
  <si>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</si>
  <si>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</si>
  <si>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</si>
  <si>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</si>
  <si>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</si>
  <si>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</si>
  <si>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</si>
  <si>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</si>
  <si>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</si>
  <si>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</si>
  <si>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</si>
  <si>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</si>
  <si>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</si>
  <si>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</si>
  <si>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</si>
  <si>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</si>
  <si>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</si>
  <si>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</si>
  <si>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</si>
  <si>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</si>
  <si>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</si>
  <si>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</si>
  <si>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</si>
  <si>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</si>
  <si>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</si>
  <si>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</si>
  <si>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</si>
  <si>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</si>
  <si>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</si>
  <si>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</si>
  <si>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</si>
  <si>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</si>
  <si>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</si>
  <si>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</si>
  <si>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</si>
  <si>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</si>
  <si>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</si>
  <si>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</si>
  <si>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</si>
  <si>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</si>
  <si>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</si>
  <si>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</si>
  <si>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</si>
  <si>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</si>
  <si>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</si>
  <si>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</si>
  <si>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</si>
  <si>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</si>
  <si>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</si>
  <si>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</si>
  <si>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</si>
  <si>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</si>
  <si>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</si>
  <si>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</si>
  <si>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</si>
  <si>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</si>
  <si>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</si>
  <si>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</si>
  <si>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</si>
  <si>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</si>
  <si>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</si>
  <si>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</si>
  <si>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</si>
  <si>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</si>
  <si>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</si>
  <si>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</si>
  <si>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</si>
  <si>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</si>
  <si>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</si>
  <si>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</si>
  <si>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</si>
  <si>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</si>
  <si>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</si>
  <si>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</si>
  <si>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</si>
  <si>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</si>
  <si>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</si>
  <si>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</si>
  <si>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</si>
  <si>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</si>
  <si>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</si>
  <si>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</si>
  <si>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</si>
  <si>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</si>
  <si>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</si>
  <si>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</si>
  <si>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</si>
  <si>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</si>
  <si>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</si>
  <si>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</si>
  <si>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</si>
  <si>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</si>
  <si>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</si>
  <si>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</si>
  <si>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</si>
  <si>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</si>
  <si>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</si>
  <si>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</si>
  <si>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</si>
  <si>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</si>
  <si>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</si>
  <si>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</si>
  <si>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</si>
  <si>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</si>
  <si>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</si>
  <si>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</si>
  <si>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</si>
  <si>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</si>
  <si>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</si>
  <si>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</si>
  <si>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</si>
  <si>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</si>
  <si>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</si>
  <si>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</si>
  <si>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</si>
  <si>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</si>
  <si>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</si>
  <si>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</si>
  <si>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</si>
  <si>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</si>
  <si>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</si>
  <si>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</si>
  <si>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</si>
  <si>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</si>
  <si>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</si>
  <si>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</si>
  <si>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</si>
  <si>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</si>
  <si>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</si>
  <si>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</si>
  <si>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</si>
  <si>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</si>
  <si>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</si>
  <si>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</si>
  <si>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</si>
  <si>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</si>
  <si>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</si>
  <si>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</si>
  <si>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</si>
  <si>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</si>
  <si>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</si>
  <si>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</si>
  <si>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</si>
  <si>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</si>
  <si>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</si>
  <si>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</si>
  <si>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</si>
  <si>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</si>
  <si>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</si>
  <si>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</si>
  <si>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</si>
  <si>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</si>
  <si>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</si>
  <si>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</si>
  <si>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</si>
  <si>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</si>
  <si>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</si>
  <si>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</si>
  <si>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</si>
  <si>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</si>
  <si>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</si>
  <si>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</si>
  <si>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</si>
  <si>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</si>
  <si>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</si>
  <si>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</si>
  <si>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</si>
  <si>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</si>
  <si>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</si>
  <si>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</si>
  <si>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</si>
  <si>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</si>
  <si>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</si>
  <si>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</si>
  <si>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</si>
  <si>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</si>
  <si>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</si>
  <si>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</si>
  <si>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</si>
  <si>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</si>
  <si>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</si>
  <si>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</si>
  <si>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</si>
  <si>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</si>
  <si>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</si>
  <si>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</si>
  <si>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</si>
  <si>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</si>
  <si>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</si>
  <si>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</si>
  <si>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</si>
  <si>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</si>
  <si>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</si>
  <si>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</si>
  <si>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</si>
  <si>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</si>
  <si>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</si>
  <si>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</si>
  <si>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</si>
  <si>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</si>
  <si>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</si>
  <si>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</si>
  <si>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</si>
  <si>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</si>
  <si>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</si>
  <si>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</si>
  <si>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</si>
  <si>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</si>
  <si>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</si>
  <si>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</si>
  <si>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</si>
  <si>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</si>
  <si>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</si>
  <si>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</si>
  <si>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</si>
  <si>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</si>
  <si>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</si>
  <si>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</si>
  <si>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</si>
  <si>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</si>
  <si>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</si>
  <si>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</si>
  <si>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</si>
  <si>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</si>
  <si>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</si>
  <si>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</si>
  <si>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</si>
  <si>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</si>
  <si>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</si>
  <si>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</si>
  <si>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</si>
  <si>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</si>
  <si>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</si>
  <si>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</si>
  <si>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</si>
  <si>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</si>
  <si>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</si>
  <si>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</si>
  <si>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</si>
  <si>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</si>
  <si>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</si>
  <si>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</si>
  <si>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</si>
  <si>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</si>
  <si>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</si>
  <si>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</si>
  <si>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</si>
  <si>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</si>
  <si>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</si>
  <si>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</si>
  <si>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</si>
  <si>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</si>
  <si>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</si>
  <si>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</si>
  <si>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</si>
  <si>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</si>
  <si>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</si>
  <si>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</si>
  <si>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</si>
  <si>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</si>
  <si>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</si>
  <si>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</si>
  <si>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</si>
  <si>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</si>
  <si>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</si>
  <si>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</si>
  <si>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</si>
  <si>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</si>
  <si>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</si>
  <si>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</si>
  <si>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</si>
  <si>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</si>
  <si>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</si>
  <si>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</si>
  <si>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</si>
  <si>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</si>
  <si>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</si>
  <si>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</si>
  <si>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</si>
  <si>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</si>
  <si>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</si>
  <si>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</si>
  <si>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</si>
  <si>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</si>
  <si>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</si>
  <si>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</si>
  <si>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</si>
  <si>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</si>
  <si>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</si>
  <si>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</si>
  <si>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</si>
  <si>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</si>
  <si>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</si>
  <si>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</si>
  <si>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</si>
  <si>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</si>
  <si>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</si>
  <si>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</si>
  <si>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</si>
  <si>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</si>
  <si>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</si>
  <si>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</si>
  <si>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</si>
  <si>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</si>
  <si>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</si>
  <si>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</si>
  <si>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</si>
  <si>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</si>
  <si>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</si>
  <si>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</si>
  <si>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</si>
  <si>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</si>
  <si>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</si>
  <si>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</si>
  <si>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</si>
  <si>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</si>
  <si>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</si>
  <si>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</si>
  <si>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</si>
  <si>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</si>
  <si>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</si>
  <si>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</si>
  <si>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</si>
  <si>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</si>
  <si>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</si>
  <si>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</si>
  <si>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</si>
  <si>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</si>
  <si>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</si>
  <si>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</si>
  <si>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</si>
  <si>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</si>
  <si>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</si>
  <si>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</si>
  <si>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</si>
  <si>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</si>
  <si>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</si>
  <si>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</si>
  <si>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</si>
  <si>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</si>
  <si>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</si>
  <si>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</si>
  <si>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</si>
  <si>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</si>
  <si>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</si>
  <si>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</si>
  <si>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</si>
  <si>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</si>
  <si>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</si>
  <si>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</si>
  <si>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</si>
  <si>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</si>
  <si>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</si>
  <si>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</si>
  <si>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</si>
  <si>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</si>
  <si>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</si>
  <si>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</si>
  <si>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</si>
  <si>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</si>
  <si>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</si>
  <si>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</si>
  <si>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</si>
  <si>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</si>
  <si>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</si>
  <si>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</si>
  <si>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</si>
  <si>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</si>
  <si>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</si>
  <si>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</si>
  <si>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</si>
  <si>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</si>
  <si>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</si>
  <si>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</si>
  <si>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</si>
  <si>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</si>
  <si>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</si>
  <si>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</si>
  <si>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</si>
  <si>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</si>
  <si>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</si>
  <si>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</si>
  <si>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</si>
  <si>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</si>
  <si>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</si>
  <si>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</si>
  <si>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</si>
  <si>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</si>
  <si>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</si>
  <si>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</si>
  <si>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</si>
  <si>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</si>
  <si>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</si>
  <si>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</si>
  <si>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</si>
  <si>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</si>
  <si>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</si>
  <si>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</si>
  <si>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</si>
  <si>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</si>
  <si>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</si>
  <si>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</si>
  <si>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</si>
  <si>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</si>
  <si>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</si>
  <si>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</si>
  <si>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</si>
  <si>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</si>
  <si>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</si>
  <si>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</si>
  <si>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</si>
  <si>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</si>
  <si>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</si>
  <si>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</si>
  <si>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</si>
  <si>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</si>
  <si>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</si>
  <si>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</si>
  <si>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</si>
  <si>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</si>
  <si>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</si>
  <si>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</si>
  <si>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</si>
  <si>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</si>
  <si>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</si>
  <si>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</si>
  <si>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</si>
  <si>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</si>
  <si>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</si>
  <si>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</si>
  <si>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</si>
  <si>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</si>
  <si>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</si>
  <si>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</si>
  <si>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</si>
  <si>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</si>
  <si>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</si>
  <si>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</si>
  <si>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</si>
  <si>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</si>
  <si>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</si>
  <si>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</si>
  <si>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</si>
  <si>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</si>
  <si>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</si>
  <si>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</si>
  <si>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</si>
  <si>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</si>
  <si>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</si>
  <si>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</si>
  <si>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</si>
  <si>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</si>
  <si>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</si>
  <si>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</si>
  <si>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</si>
  <si>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</si>
  <si>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</si>
  <si>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</si>
  <si>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</si>
  <si>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</si>
  <si>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</si>
  <si>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</si>
  <si>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</si>
  <si>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</si>
  <si>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</si>
  <si>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</si>
  <si>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</si>
  <si>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</si>
  <si>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</si>
  <si>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</si>
  <si>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</si>
  <si>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</si>
  <si>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</si>
  <si>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</si>
  <si>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</si>
  <si>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</si>
  <si>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</si>
  <si>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</si>
  <si>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</si>
  <si>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</si>
  <si>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</si>
  <si>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</si>
  <si>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</si>
  <si>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</si>
  <si>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</si>
  <si>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</si>
  <si>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</si>
  <si>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</si>
  <si>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</si>
  <si>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</si>
  <si>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</si>
  <si>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</si>
  <si>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</si>
  <si>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</si>
  <si>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</si>
  <si>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</si>
  <si>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</si>
  <si>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</si>
  <si>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</si>
  <si>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</si>
  <si>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</si>
  <si>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</si>
  <si>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</si>
  <si>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</si>
  <si>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</si>
  <si>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</si>
  <si>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</si>
  <si>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</si>
  <si>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</si>
  <si>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</si>
  <si>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</si>
  <si>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</si>
  <si>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</si>
  <si>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</si>
  <si>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</si>
  <si>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</si>
  <si>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</si>
  <si>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</si>
  <si>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</si>
  <si>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</si>
  <si>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</si>
  <si>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</si>
  <si>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</si>
  <si>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</si>
  <si>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</si>
  <si>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</si>
  <si>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</si>
  <si>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</si>
  <si>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</si>
  <si>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</si>
  <si>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</si>
  <si>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</si>
  <si>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</si>
  <si>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</si>
  <si>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</si>
  <si>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</si>
  <si>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</si>
  <si>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</si>
  <si>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</si>
  <si>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</si>
  <si>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</si>
  <si>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</si>
  <si>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</si>
  <si>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</si>
  <si>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</si>
  <si>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</si>
  <si>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</si>
  <si>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</si>
  <si>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</si>
  <si>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</si>
  <si>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</si>
  <si>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</si>
  <si>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</si>
  <si>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</si>
  <si>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</si>
  <si>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</si>
  <si>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</si>
  <si>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</si>
  <si>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</si>
  <si>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</si>
  <si>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</si>
  <si>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</si>
  <si>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</si>
  <si>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</si>
  <si>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</si>
  <si>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</si>
  <si>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</si>
  <si>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</si>
  <si>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</si>
  <si>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</si>
  <si>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</si>
  <si>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</si>
  <si>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</si>
  <si>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</si>
  <si>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</si>
  <si>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</si>
  <si>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</si>
  <si>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</si>
  <si>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</si>
  <si>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</si>
  <si>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</si>
  <si>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</si>
  <si>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</si>
  <si>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</si>
  <si>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</si>
  <si>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</si>
  <si>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</si>
  <si>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</si>
  <si>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</si>
  <si>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</si>
  <si>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</si>
  <si>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</si>
  <si>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</si>
  <si>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</si>
  <si>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</si>
  <si>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</si>
  <si>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</si>
  <si>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</si>
  <si>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</si>
  <si>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</si>
  <si>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</si>
  <si>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</si>
  <si>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</si>
  <si>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</si>
  <si>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</si>
  <si>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</si>
  <si>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</si>
  <si>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</si>
  <si>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</si>
  <si>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</si>
  <si>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</si>
  <si>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</si>
  <si>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</si>
  <si>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</si>
  <si>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</si>
  <si>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</si>
  <si>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</si>
  <si>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</si>
  <si>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</si>
  <si>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</si>
  <si>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</si>
  <si>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</si>
  <si>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</si>
  <si>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</si>
  <si>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</si>
  <si>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</si>
  <si>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</si>
  <si>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</si>
  <si>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</si>
  <si>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</si>
  <si>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</si>
  <si>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</si>
  <si>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</si>
  <si>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</si>
  <si>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</si>
  <si>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</si>
  <si>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</si>
  <si>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</si>
  <si>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</si>
  <si>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</si>
  <si>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</si>
  <si>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</si>
  <si>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</si>
  <si>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</si>
  <si>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</si>
  <si>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</si>
  <si>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</si>
  <si>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</si>
  <si>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</si>
  <si>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</si>
  <si>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</si>
  <si>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</si>
  <si>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</si>
  <si>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</si>
  <si>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</si>
  <si>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</si>
  <si>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</si>
  <si>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</si>
  <si>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</si>
  <si>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</si>
  <si>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</si>
  <si>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</si>
  <si>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</si>
  <si>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</si>
  <si>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</si>
  <si>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</si>
  <si>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</si>
  <si>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</si>
  <si>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</si>
  <si>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</si>
  <si>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</si>
  <si>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</si>
  <si>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</si>
  <si>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</si>
  <si>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</si>
  <si>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</si>
  <si>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</si>
  <si>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</si>
  <si>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</si>
  <si>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</si>
  <si>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</si>
  <si>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</si>
  <si>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</si>
  <si>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</si>
  <si>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</si>
  <si>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</si>
  <si>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</si>
  <si>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</si>
  <si>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</si>
  <si>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</si>
  <si>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</si>
  <si>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</si>
  <si>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</si>
  <si>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</si>
  <si>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</si>
  <si>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</si>
  <si>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</si>
  <si>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</si>
  <si>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</si>
  <si>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</si>
  <si>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</si>
  <si>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</si>
  <si>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</si>
  <si>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</si>
  <si>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</si>
  <si>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</si>
  <si>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</si>
  <si>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</si>
  <si>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</si>
  <si>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</si>
  <si>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</si>
  <si>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</si>
  <si>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</si>
  <si>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</si>
  <si>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</si>
  <si>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</si>
  <si>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</si>
  <si>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</si>
  <si>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</si>
  <si>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</si>
  <si>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</si>
  <si>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</si>
  <si>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</si>
  <si>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</si>
  <si>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</si>
  <si>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</si>
  <si>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</si>
  <si>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</si>
  <si>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</si>
  <si>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</si>
  <si>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</si>
  <si>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</si>
  <si>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</si>
  <si>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</si>
  <si>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</si>
  <si>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</si>
  <si>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</si>
  <si>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</si>
  <si>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</si>
  <si>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</si>
  <si>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</si>
  <si>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</si>
  <si>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</si>
  <si>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</si>
  <si>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</si>
  <si>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</si>
  <si>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</si>
  <si>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</si>
  <si>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</si>
  <si>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</si>
  <si>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</si>
  <si>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</si>
  <si>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</si>
  <si>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</si>
  <si>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</si>
  <si>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</si>
  <si>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</si>
  <si>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</si>
  <si>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</si>
  <si>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</si>
  <si>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</si>
  <si>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</si>
  <si>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</si>
  <si>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</si>
  <si>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</si>
  <si>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</si>
  <si>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</si>
  <si>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</si>
  <si>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</si>
  <si>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</si>
  <si>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</si>
  <si>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</si>
  <si>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</si>
  <si>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</si>
  <si>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</si>
  <si>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</si>
  <si>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</si>
  <si>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</si>
  <si>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</si>
  <si>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</si>
  <si>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</si>
  <si>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</si>
  <si>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</si>
  <si>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</si>
  <si>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</si>
  <si>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</si>
  <si>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</si>
  <si>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</si>
  <si>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</si>
  <si>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</si>
  <si>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</si>
  <si>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</si>
  <si>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</si>
  <si>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</si>
  <si>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</si>
  <si>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</si>
  <si>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</si>
  <si>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</si>
  <si>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</si>
  <si>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</si>
  <si>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</si>
  <si>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</si>
  <si>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</si>
  <si>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</si>
  <si>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</si>
  <si>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</si>
  <si>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</si>
  <si>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</si>
  <si>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</si>
  <si>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</si>
  <si>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</si>
  <si>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</si>
  <si>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</si>
  <si>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</si>
  <si>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</si>
  <si>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</si>
  <si>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</si>
  <si>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</si>
  <si>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</si>
  <si>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</si>
  <si>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</si>
  <si>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</si>
  <si>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</si>
  <si>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</si>
  <si>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</si>
  <si>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</si>
  <si>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</si>
  <si>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</si>
  <si>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</si>
  <si>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</si>
  <si>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</si>
  <si>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</si>
  <si>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</si>
  <si>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</si>
  <si>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</si>
  <si>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</si>
  <si>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</si>
  <si>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</si>
  <si>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</si>
  <si>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</si>
  <si>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</si>
  <si>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</si>
  <si>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</si>
  <si>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</si>
  <si>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</si>
  <si>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</si>
  <si>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</si>
  <si>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</si>
  <si>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</si>
  <si>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</si>
  <si>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</si>
  <si>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</si>
  <si>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</si>
  <si>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</si>
  <si>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</si>
  <si>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</si>
  <si>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</si>
  <si>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</si>
  <si>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</si>
  <si>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</si>
  <si>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</si>
  <si>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</si>
  <si>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</si>
  <si>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</si>
  <si>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</si>
  <si>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</si>
  <si>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</si>
  <si>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</si>
  <si>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</si>
  <si>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</si>
  <si>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</si>
  <si>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</si>
  <si>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</si>
  <si>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</si>
  <si>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</si>
  <si>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</si>
  <si>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</si>
  <si>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</si>
  <si>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</si>
  <si>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</si>
  <si>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</si>
  <si>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</si>
  <si>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</si>
  <si>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</si>
  <si>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</si>
  <si>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</si>
  <si>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</si>
  <si>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</si>
  <si>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</si>
  <si>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</si>
  <si>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</si>
  <si>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</si>
  <si>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</si>
  <si>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</si>
  <si>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</si>
  <si>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</si>
  <si>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</si>
  <si>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</si>
  <si>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</si>
  <si>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</si>
  <si>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</si>
  <si>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</si>
  <si>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</si>
  <si>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</si>
  <si>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</si>
  <si>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</si>
  <si>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</si>
  <si>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</si>
  <si>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</si>
  <si>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</si>
  <si>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</si>
  <si>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</si>
  <si>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</si>
  <si>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</si>
  <si>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</si>
  <si>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</si>
  <si>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</si>
  <si>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</si>
  <si>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</si>
  <si>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</si>
  <si>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</si>
  <si>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</si>
  <si>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</si>
  <si>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</si>
  <si>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</si>
  <si>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</si>
  <si>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</si>
  <si>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</si>
  <si>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</si>
  <si>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</si>
  <si>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</si>
  <si>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</si>
  <si>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</si>
  <si>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</si>
  <si>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</si>
  <si>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</si>
  <si>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</si>
  <si>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</si>
  <si>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</si>
  <si>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</si>
  <si>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</si>
  <si>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</si>
  <si>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</si>
  <si>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</si>
  <si>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</si>
  <si>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</si>
  <si>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</si>
  <si>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</si>
  <si>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</si>
  <si>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</si>
  <si>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</si>
  <si>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</si>
  <si>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</si>
  <si>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</si>
  <si>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</si>
  <si>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</si>
  <si>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</si>
  <si>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</si>
  <si>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</si>
  <si>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</si>
  <si>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</si>
  <si>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</si>
  <si>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</si>
  <si>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</si>
  <si>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</si>
  <si>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</si>
  <si>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</si>
  <si>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</si>
  <si>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</si>
  <si>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</si>
  <si>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</si>
  <si>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</si>
  <si>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</si>
  <si>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</si>
  <si>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</si>
  <si>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</si>
  <si>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</si>
  <si>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</si>
  <si>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</si>
  <si>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</si>
  <si>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</si>
  <si>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</si>
  <si>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</si>
  <si>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</si>
  <si>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</si>
  <si>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</si>
  <si>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</si>
  <si>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</si>
  <si>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</si>
  <si>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</si>
  <si>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</si>
  <si>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</si>
  <si>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</si>
  <si>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</si>
  <si>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</si>
  <si>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</si>
  <si>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</si>
  <si>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</si>
  <si>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</si>
  <si>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</si>
  <si>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</si>
  <si>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</si>
  <si>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</si>
  <si>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</si>
  <si>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</si>
  <si>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</si>
  <si>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</si>
  <si>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</si>
  <si>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</si>
  <si>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</si>
  <si>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</si>
  <si>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</si>
  <si>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</si>
  <si>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</si>
  <si>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</si>
  <si>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</si>
  <si>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</si>
  <si>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</si>
  <si>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</si>
  <si>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</si>
  <si>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</si>
  <si>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</si>
  <si>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</si>
  <si>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</si>
  <si>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</si>
  <si>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</si>
  <si>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</si>
  <si>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</si>
  <si>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</si>
  <si>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</si>
  <si>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</si>
  <si>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</si>
  <si>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</si>
  <si>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</si>
  <si>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</si>
  <si>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</si>
  <si>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</si>
  <si>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</si>
  <si>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</si>
  <si>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</si>
  <si>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</si>
  <si>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</si>
  <si>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</si>
  <si>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</si>
  <si>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</si>
  <si>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</si>
  <si>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</si>
  <si>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</si>
  <si>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</si>
  <si>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</si>
  <si>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</si>
  <si>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</si>
  <si>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</si>
  <si>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</si>
  <si>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</si>
  <si>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</si>
  <si>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</si>
  <si>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</si>
  <si>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</si>
  <si>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</si>
  <si>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</si>
  <si>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</si>
  <si>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</si>
  <si>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</si>
  <si>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</si>
  <si>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</si>
  <si>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</si>
  <si>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</si>
  <si>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</si>
  <si>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</si>
  <si>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</si>
  <si>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</si>
  <si>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</si>
  <si>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</si>
  <si>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</si>
  <si>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</si>
  <si>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</si>
  <si>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</si>
  <si>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</si>
  <si>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</si>
  <si>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</si>
  <si>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</si>
  <si>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</si>
  <si>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</si>
  <si>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</si>
  <si>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</si>
  <si>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</si>
  <si>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</si>
  <si>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</si>
  <si>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</si>
  <si>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</si>
  <si>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</si>
  <si>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</si>
  <si>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</si>
  <si>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</si>
  <si>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</si>
  <si>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</si>
  <si>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</si>
  <si>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</si>
  <si>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</si>
  <si>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</si>
  <si>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</si>
  <si>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</si>
  <si>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</si>
  <si>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</si>
  <si>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</si>
  <si>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</si>
  <si>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</si>
  <si>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</si>
  <si>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</si>
  <si>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</si>
  <si>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</si>
  <si>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</si>
  <si>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</si>
  <si>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</si>
  <si>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</si>
  <si>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</si>
  <si>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</si>
  <si>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</si>
  <si>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</si>
  <si>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</si>
  <si>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</si>
  <si>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</si>
  <si>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</si>
  <si>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</si>
  <si>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</si>
  <si>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</si>
  <si>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</si>
  <si>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</si>
  <si>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</si>
  <si>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</si>
  <si>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</si>
  <si>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</si>
  <si>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</si>
  <si>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</si>
  <si>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</si>
  <si>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</si>
  <si>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</si>
  <si>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</si>
  <si>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</si>
  <si>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</si>
  <si>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</si>
  <si>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</si>
  <si>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</si>
  <si>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</si>
  <si>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</si>
  <si>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</si>
  <si>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</si>
  <si>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</si>
  <si>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</si>
  <si>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</si>
  <si>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</si>
  <si>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</si>
  <si>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</si>
  <si>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</si>
  <si>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</si>
  <si>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</si>
  <si>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</si>
  <si>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</si>
  <si>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</si>
  <si>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</si>
  <si>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</si>
  <si>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</si>
  <si>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</si>
  <si>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</si>
  <si>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</si>
  <si>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</si>
  <si>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</si>
  <si>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</si>
  <si>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</si>
  <si>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</si>
  <si>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</si>
  <si>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</si>
  <si>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</si>
  <si>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</si>
  <si>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</si>
  <si>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</si>
  <si>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</si>
  <si>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</si>
  <si>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</si>
  <si>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</si>
  <si>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</si>
  <si>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</si>
  <si>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</si>
  <si>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</si>
  <si>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</si>
  <si>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</si>
  <si>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</si>
  <si>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</si>
  <si>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</si>
  <si>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</si>
  <si>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</si>
  <si>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</si>
  <si>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</si>
  <si>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</si>
  <si>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</si>
  <si>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</si>
  <si>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</si>
  <si>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</si>
  <si>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</si>
  <si>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</si>
  <si>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</si>
  <si>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</si>
  <si>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</si>
  <si>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</si>
  <si>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</si>
  <si>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</si>
  <si>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</si>
  <si>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</si>
  <si>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</si>
  <si>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</si>
  <si>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</si>
  <si>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</si>
  <si>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</si>
  <si>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</si>
  <si>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</si>
  <si>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</si>
  <si>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</si>
  <si>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</si>
  <si>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</si>
  <si>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</si>
  <si>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</si>
  <si>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</si>
  <si>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</si>
  <si>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</si>
  <si>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</si>
  <si>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</si>
  <si>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</si>
  <si>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</si>
  <si>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</si>
  <si>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</si>
  <si>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</si>
  <si>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</si>
  <si>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</si>
  <si>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</si>
  <si>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</si>
  <si>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</si>
  <si>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</si>
  <si>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</si>
  <si>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</si>
  <si>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</si>
  <si>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</si>
  <si>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</si>
  <si>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</si>
  <si>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</si>
  <si>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</si>
  <si>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</si>
  <si>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</si>
  <si>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</si>
  <si>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</si>
  <si>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</si>
  <si>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</si>
  <si>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</si>
  <si>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</si>
  <si>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</si>
  <si>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</si>
  <si>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</si>
  <si>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</si>
  <si>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</si>
  <si>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</si>
  <si>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</si>
  <si>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</si>
  <si>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</si>
  <si>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</si>
  <si>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</si>
  <si>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</si>
  <si>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</si>
  <si>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</si>
  <si>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</si>
  <si>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</si>
  <si>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</si>
  <si>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</si>
  <si>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</si>
  <si>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</si>
  <si>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</si>
  <si>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</si>
  <si>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</si>
  <si>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</si>
  <si>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</si>
  <si>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</si>
  <si>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</si>
  <si>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</si>
  <si>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</si>
  <si>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</si>
  <si>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</si>
  <si>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</si>
  <si>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</si>
  <si>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</si>
  <si>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</si>
  <si>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</si>
  <si>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</si>
  <si>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</si>
  <si>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</si>
  <si>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</si>
  <si>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</si>
  <si>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</si>
  <si>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</si>
  <si>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</si>
  <si>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</si>
  <si>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</si>
  <si>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</si>
  <si>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</si>
  <si>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</si>
  <si>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</si>
  <si>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</si>
  <si>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</si>
  <si>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</si>
  <si>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</si>
  <si>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</si>
  <si>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</si>
  <si>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</si>
  <si>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</si>
  <si>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</si>
  <si>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</si>
  <si>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</si>
  <si>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</si>
  <si>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</si>
  <si>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</si>
  <si>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</si>
  <si>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</si>
  <si>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</si>
  <si>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</si>
  <si>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</si>
  <si>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</si>
  <si>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</si>
  <si>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</si>
  <si>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</si>
  <si>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</si>
  <si>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</si>
  <si>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</si>
  <si>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</si>
  <si>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</si>
  <si>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</si>
  <si>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</si>
  <si>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</si>
  <si>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</si>
  <si>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</si>
  <si>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</si>
  <si>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</si>
  <si>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</si>
  <si>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</si>
  <si>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</si>
  <si>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</si>
  <si>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</si>
  <si>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</si>
  <si>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</si>
  <si>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</si>
  <si>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</si>
  <si>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</si>
  <si>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</si>
  <si>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</si>
  <si>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</si>
  <si>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</si>
  <si>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</si>
  <si>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</si>
  <si>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</si>
  <si>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</si>
  <si>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</si>
  <si>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</si>
  <si>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</si>
  <si>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</si>
  <si>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</si>
  <si>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</si>
  <si>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</si>
  <si>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</si>
  <si>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</si>
  <si>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</si>
  <si>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</si>
  <si>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</si>
  <si>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</si>
  <si>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</si>
  <si>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</si>
  <si>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</si>
  <si>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</si>
  <si>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</si>
  <si>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</si>
  <si>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</si>
  <si>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</si>
  <si>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</si>
  <si>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</si>
  <si>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</si>
  <si>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</si>
  <si>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</si>
  <si>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</si>
  <si>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</si>
  <si>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</si>
  <si>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</si>
  <si>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</si>
  <si>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</si>
  <si>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</si>
  <si>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</si>
  <si>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</si>
  <si>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</si>
  <si>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</si>
  <si>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</si>
  <si>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</si>
  <si>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</si>
  <si>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</si>
  <si>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</si>
  <si>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</si>
  <si>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</si>
  <si>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</si>
  <si>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</si>
  <si>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</si>
  <si>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</si>
  <si>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</si>
  <si>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</si>
  <si>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</si>
  <si>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</si>
  <si>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</si>
  <si>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</si>
  <si>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</si>
  <si>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</si>
  <si>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</si>
  <si>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</si>
  <si>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</si>
  <si>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</si>
  <si>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</si>
  <si>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</si>
  <si>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</si>
  <si>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</si>
  <si>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</si>
  <si>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</si>
  <si>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</si>
  <si>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</si>
  <si>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</si>
  <si>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</si>
  <si>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</si>
  <si>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</si>
  <si>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</si>
  <si>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</si>
  <si>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</si>
  <si>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</si>
  <si>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</si>
  <si>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</si>
  <si>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</si>
  <si>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</si>
  <si>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</si>
  <si>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</si>
  <si>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</si>
  <si>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</si>
  <si>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</si>
  <si>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</si>
  <si>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</si>
  <si>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</si>
  <si>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</si>
  <si>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</si>
  <si>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</si>
  <si>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</si>
  <si>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</si>
  <si>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</si>
  <si>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</si>
  <si>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</si>
  <si>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</si>
  <si>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</si>
  <si>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</si>
  <si>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</si>
  <si>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</si>
  <si>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</si>
  <si>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</si>
  <si>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</si>
  <si>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</si>
  <si>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</si>
  <si>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</si>
  <si>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</si>
  <si>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</si>
  <si>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</si>
  <si>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</si>
  <si>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</si>
  <si>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</si>
  <si>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</si>
  <si>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</si>
  <si>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</si>
  <si>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</si>
  <si>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</si>
  <si>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</si>
  <si>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</si>
  <si>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</si>
  <si>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</si>
  <si>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</si>
  <si>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</si>
  <si>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</si>
  <si>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</si>
  <si>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</si>
  <si>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</si>
  <si>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</si>
  <si>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</si>
  <si>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</si>
  <si>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</si>
  <si>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</si>
  <si>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</si>
  <si>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</si>
  <si>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</si>
  <si>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</si>
  <si>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</si>
  <si>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</si>
  <si>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</si>
  <si>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</si>
  <si>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</si>
  <si>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</si>
  <si>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</si>
  <si>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</si>
  <si>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</si>
  <si>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</si>
  <si>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</si>
  <si>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</si>
  <si>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</si>
  <si>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</si>
  <si>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</si>
  <si>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</si>
  <si>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</si>
  <si>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</si>
  <si>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</si>
  <si>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</si>
  <si>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</si>
  <si>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</si>
  <si>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</si>
  <si>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</si>
  <si>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</si>
  <si>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</si>
  <si>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</si>
  <si>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</si>
  <si>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</si>
  <si>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</si>
  <si>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</si>
  <si>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</si>
  <si>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</si>
  <si>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</si>
  <si>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</si>
  <si>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</si>
  <si>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</si>
  <si>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</si>
  <si>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</si>
  <si>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</si>
  <si>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</si>
  <si>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</si>
  <si>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</si>
  <si>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</si>
  <si>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</si>
  <si>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</si>
  <si>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</si>
  <si>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</si>
  <si>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</si>
  <si>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</si>
  <si>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</si>
  <si>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</si>
  <si>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</si>
  <si>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</si>
  <si>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</si>
  <si>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</si>
  <si>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</si>
  <si>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</si>
  <si>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</si>
  <si>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</si>
  <si>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</si>
  <si>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</si>
  <si>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</si>
  <si>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</si>
  <si>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</si>
  <si>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</si>
  <si>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</si>
  <si>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</si>
  <si>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</si>
  <si>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</si>
  <si>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</si>
  <si>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</si>
  <si>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</si>
  <si>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</si>
  <si>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</si>
  <si>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</si>
  <si>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</si>
  <si>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</si>
  <si>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</si>
  <si>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</si>
  <si>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</si>
  <si>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</si>
  <si>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</si>
  <si>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</si>
  <si>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</si>
  <si>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</si>
  <si>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</si>
  <si>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</si>
  <si>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</si>
  <si>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</si>
  <si>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</si>
  <si>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</si>
  <si>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</si>
  <si>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</si>
  <si>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</si>
  <si>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</si>
  <si>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</si>
  <si>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</si>
  <si>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</si>
  <si>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</si>
  <si>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</si>
  <si>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</si>
  <si>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</si>
  <si>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</si>
  <si>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</si>
  <si>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</si>
  <si>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</si>
  <si>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</si>
  <si>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</si>
  <si>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</si>
  <si>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</si>
  <si>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</si>
  <si>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</si>
  <si>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</si>
  <si>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</si>
  <si>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</si>
  <si>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</si>
  <si>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</si>
  <si>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</si>
  <si>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</si>
  <si>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</si>
  <si>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</si>
  <si>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</si>
  <si>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</si>
  <si>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</si>
  <si>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</si>
  <si>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</si>
  <si>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</si>
  <si>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</si>
  <si>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</si>
  <si>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</si>
  <si>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</si>
  <si>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</si>
  <si>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</si>
  <si>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</si>
  <si>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</si>
  <si>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</si>
  <si>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</si>
  <si>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</si>
  <si>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</si>
  <si>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</si>
  <si>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</si>
  <si>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</si>
  <si>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</si>
  <si>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</si>
  <si>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</si>
  <si>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</si>
  <si>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</si>
  <si>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</si>
  <si>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</si>
  <si>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</si>
  <si>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</si>
  <si>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</si>
  <si>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</si>
  <si>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</si>
  <si>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</si>
  <si>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</si>
  <si>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</si>
  <si>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</si>
  <si>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</si>
  <si>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</si>
  <si>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</si>
  <si>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</si>
  <si>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</si>
  <si>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</si>
  <si>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</si>
  <si>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</si>
  <si>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</si>
  <si>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</si>
  <si>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</si>
  <si>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</si>
  <si>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</si>
  <si>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</si>
  <si>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</si>
  <si>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</si>
  <si>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</si>
  <si>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</si>
  <si>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</si>
  <si>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</si>
  <si>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</si>
  <si>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</si>
  <si>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</si>
  <si>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</si>
  <si>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</si>
  <si>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</si>
  <si>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</si>
  <si>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</si>
  <si>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</si>
  <si>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</si>
  <si>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</si>
  <si>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</si>
  <si>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</si>
  <si>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</si>
  <si>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</si>
  <si>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</si>
  <si>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</si>
  <si>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</si>
  <si>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</si>
  <si>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</si>
  <si>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</si>
  <si>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</si>
  <si>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</si>
  <si>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</si>
  <si>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</si>
  <si>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</si>
  <si>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</si>
  <si>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</si>
  <si>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</si>
  <si>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</si>
  <si>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</si>
  <si>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</si>
  <si>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</si>
  <si>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</si>
  <si>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</si>
  <si>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</si>
  <si>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</si>
  <si>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</si>
  <si>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</si>
  <si>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</si>
  <si>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</si>
  <si>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</si>
  <si>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</si>
  <si>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</si>
  <si>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</si>
  <si>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</si>
  <si>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</si>
  <si>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</si>
  <si>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</si>
  <si>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</si>
  <si>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</si>
  <si>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</si>
  <si>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</si>
  <si>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</si>
  <si>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</si>
  <si>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</si>
  <si>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</si>
  <si>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</si>
  <si>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</si>
  <si>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</si>
  <si>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</si>
  <si>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</si>
  <si>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</si>
  <si>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</si>
  <si>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</si>
  <si>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</si>
  <si>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</si>
  <si>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</si>
  <si>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</si>
  <si>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</si>
  <si>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</si>
  <si>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</si>
  <si>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</si>
  <si>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</si>
  <si>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</si>
  <si>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</si>
  <si>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</si>
  <si>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</si>
  <si>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</si>
  <si>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</si>
  <si>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</si>
  <si>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</si>
  <si>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</si>
  <si>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</si>
  <si>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</si>
  <si>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</si>
  <si>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</si>
  <si>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</si>
  <si>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</si>
  <si>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</si>
  <si>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</si>
  <si>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</si>
  <si>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</si>
  <si>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</si>
  <si>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</si>
  <si>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</si>
  <si>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</si>
  <si>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</si>
  <si>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</si>
  <si>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</si>
  <si>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</si>
  <si>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</si>
  <si>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</si>
  <si>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</si>
  <si>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</si>
  <si>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</si>
  <si>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</si>
  <si>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</si>
  <si>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</si>
  <si>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</si>
  <si>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</si>
  <si>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</si>
  <si>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</si>
  <si>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</si>
  <si>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</si>
  <si>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</si>
  <si>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</si>
  <si>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</si>
  <si>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</si>
  <si>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</si>
  <si>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</si>
  <si>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</si>
  <si>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</si>
  <si>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</si>
  <si>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</si>
  <si>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</si>
  <si>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</si>
  <si>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</si>
  <si>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</si>
  <si>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</si>
  <si>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</si>
  <si>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</si>
  <si>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</si>
  <si>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</si>
  <si>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</si>
  <si>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</si>
  <si>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</si>
  <si>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</si>
  <si>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</si>
  <si>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</si>
  <si>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</si>
  <si>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</si>
  <si>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</si>
  <si>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</si>
  <si>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</si>
  <si>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</si>
  <si>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</si>
  <si>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</si>
  <si>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</si>
  <si>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</si>
  <si>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</si>
  <si>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</si>
  <si>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</si>
  <si>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</si>
  <si>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</si>
  <si>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</si>
  <si>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</si>
  <si>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</si>
  <si>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</si>
  <si>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</si>
  <si>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</si>
  <si>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</si>
  <si>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</si>
  <si>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</si>
  <si>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</si>
  <si>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</si>
  <si>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</si>
  <si>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</si>
  <si>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</si>
  <si>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</si>
  <si>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</si>
  <si>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</si>
  <si>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</si>
  <si>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</si>
  <si>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</si>
  <si>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</si>
  <si>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</si>
  <si>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</si>
  <si>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</si>
  <si>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</si>
  <si>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</si>
  <si>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</si>
  <si>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</si>
  <si>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</si>
  <si>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</si>
  <si>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</si>
  <si>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</si>
  <si>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</si>
  <si>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</si>
  <si>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</si>
  <si>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</si>
  <si>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</si>
  <si>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</si>
  <si>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</si>
  <si>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</si>
  <si>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</si>
  <si>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</si>
  <si>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</si>
  <si>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</si>
  <si>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</si>
  <si>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</si>
  <si>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</si>
  <si>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</si>
  <si>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</si>
  <si>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</si>
  <si>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</si>
  <si>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</si>
  <si>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</si>
  <si>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</si>
  <si>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</si>
  <si>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</si>
  <si>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</si>
  <si>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</si>
  <si>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</si>
  <si>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</si>
  <si>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</si>
  <si>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</si>
  <si>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</si>
  <si>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</si>
  <si>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</si>
  <si>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</si>
  <si>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</si>
  <si>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</si>
  <si>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</si>
  <si>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</si>
  <si>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</si>
  <si>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</si>
  <si>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</si>
  <si>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</si>
  <si>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</si>
  <si>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</si>
  <si>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</si>
  <si>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</si>
  <si>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</si>
  <si>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</si>
  <si>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</si>
  <si>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</si>
  <si>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</si>
  <si>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</si>
  <si>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</si>
  <si>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</si>
  <si>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</si>
  <si>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</si>
  <si>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</si>
  <si>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</si>
  <si>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</si>
  <si>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</si>
  <si>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</si>
  <si>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</si>
  <si>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</si>
  <si>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</si>
  <si>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</si>
  <si>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</si>
  <si>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</si>
  <si>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</si>
  <si>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</si>
  <si>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</si>
  <si>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</si>
  <si>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</si>
  <si>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</si>
  <si>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</si>
  <si>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</si>
  <si>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</si>
  <si>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</si>
  <si>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</si>
  <si>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</si>
  <si>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</si>
  <si>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</si>
  <si>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</si>
  <si>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</si>
  <si>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</si>
  <si>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</si>
  <si>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</si>
  <si>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</si>
  <si>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</si>
  <si>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</si>
  <si>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</si>
  <si>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</si>
  <si>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</si>
  <si>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</si>
  <si>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</si>
  <si>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</si>
  <si>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</si>
  <si>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</si>
  <si>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</si>
  <si>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</si>
  <si>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</si>
  <si>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</si>
  <si>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</si>
  <si>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</si>
  <si>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</si>
  <si>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</si>
  <si>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</si>
  <si>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</si>
  <si>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</si>
  <si>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</si>
  <si>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</si>
  <si>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</si>
  <si>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</si>
  <si>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</si>
  <si>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</si>
  <si>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</si>
  <si>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</si>
  <si>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</si>
  <si>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</si>
  <si>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</si>
  <si>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</si>
  <si>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</si>
  <si>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</si>
  <si>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</si>
  <si>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</si>
  <si>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</si>
  <si>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</si>
  <si>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</si>
  <si>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</si>
  <si>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</si>
  <si>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</si>
  <si>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</si>
  <si>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</si>
  <si>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</si>
  <si>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</si>
  <si>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</si>
  <si>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</si>
  <si>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</si>
  <si>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</si>
  <si>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</si>
  <si>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</si>
  <si>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</si>
  <si>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</si>
  <si>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</si>
  <si>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</si>
  <si>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</si>
  <si>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</si>
  <si>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</si>
  <si>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</si>
  <si>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</si>
  <si>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</si>
  <si>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</si>
  <si>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</si>
  <si>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</si>
  <si>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</si>
  <si>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</si>
  <si>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</si>
  <si>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</si>
  <si>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</si>
  <si>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</si>
  <si>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</si>
  <si>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</si>
  <si>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</si>
  <si>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</si>
  <si>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</si>
  <si>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</si>
  <si>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</si>
  <si>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</si>
  <si>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</si>
  <si>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</si>
  <si>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</si>
  <si>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</si>
  <si>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</si>
  <si>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</si>
  <si>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</si>
  <si>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</si>
  <si>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</si>
  <si>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</si>
  <si>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</si>
  <si>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</si>
  <si>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</si>
  <si>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</si>
  <si>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</si>
  <si>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</si>
  <si>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</si>
  <si>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</si>
  <si>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</si>
  <si>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</si>
  <si>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</si>
  <si>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</si>
  <si>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</si>
  <si>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</si>
  <si>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</si>
  <si>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</si>
  <si>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</si>
  <si>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</si>
  <si>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</si>
  <si>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</si>
  <si>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</si>
  <si>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</si>
  <si>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</si>
  <si>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</si>
  <si>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</si>
  <si>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</si>
  <si>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</si>
  <si>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</si>
  <si>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</si>
  <si>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</si>
  <si>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</si>
  <si>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</si>
  <si>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</si>
  <si>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</si>
  <si>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</si>
  <si>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</si>
  <si>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</si>
  <si>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</si>
  <si>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</si>
  <si>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</si>
  <si>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</si>
  <si>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</si>
  <si>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</si>
  <si>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</si>
  <si>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</si>
  <si>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</si>
  <si>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</si>
  <si>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</si>
  <si>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</si>
  <si>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</si>
  <si>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</si>
  <si>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</si>
  <si>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</si>
  <si>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</si>
  <si>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</si>
  <si>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</si>
  <si>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</si>
  <si>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</si>
  <si>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</si>
  <si>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</si>
  <si>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</si>
  <si>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</si>
  <si>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</si>
  <si>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</si>
  <si>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</si>
  <si>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</si>
  <si>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</si>
  <si>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</si>
  <si>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</si>
  <si>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</si>
  <si>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</si>
  <si>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</si>
  <si>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</si>
  <si>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</si>
  <si>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</si>
  <si>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</si>
  <si>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</si>
  <si>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</si>
  <si>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</si>
  <si>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</si>
  <si>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</si>
  <si>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</si>
  <si>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</si>
  <si>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</si>
  <si>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</si>
  <si>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</si>
  <si>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</si>
  <si>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</si>
  <si>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</si>
  <si>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</si>
  <si>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</si>
  <si>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</si>
  <si>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</si>
  <si>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</si>
  <si>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</si>
  <si>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</si>
  <si>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</si>
  <si>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</si>
  <si>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</si>
  <si>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</si>
  <si>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</si>
  <si>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</si>
  <si>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</si>
  <si>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</si>
  <si>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</si>
  <si>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</si>
  <si>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</si>
  <si>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</si>
  <si>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</si>
  <si>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</si>
  <si>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</si>
  <si>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</si>
  <si>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</si>
  <si>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</si>
  <si>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</si>
  <si>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</si>
  <si>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</si>
  <si>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</si>
  <si>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</si>
  <si>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</si>
  <si>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</si>
  <si>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</si>
  <si>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</si>
  <si>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</si>
  <si>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</si>
  <si>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</si>
  <si>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</si>
  <si>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</si>
  <si>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</si>
  <si>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</si>
  <si>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</si>
  <si>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</si>
  <si>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</si>
  <si>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</si>
  <si>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</si>
  <si>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</si>
  <si>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</si>
  <si>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</si>
  <si>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</si>
  <si>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</si>
  <si>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</si>
  <si>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</si>
  <si>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</si>
  <si>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</si>
  <si>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</si>
  <si>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</si>
  <si>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</si>
  <si>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</si>
  <si>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</si>
  <si>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</si>
  <si>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</si>
  <si>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</si>
  <si>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</si>
  <si>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</si>
  <si>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</si>
  <si>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</si>
  <si>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</si>
  <si>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</si>
  <si>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</si>
  <si>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</si>
  <si>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</si>
  <si>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</si>
  <si>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</si>
  <si>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</si>
  <si>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</si>
  <si>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</si>
  <si>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</si>
  <si>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</si>
  <si>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</si>
  <si>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</si>
  <si>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</si>
  <si>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</si>
  <si>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</si>
  <si>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</si>
  <si>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</si>
  <si>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</si>
  <si>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</si>
  <si>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</si>
  <si>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</si>
  <si>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</si>
  <si>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</si>
  <si>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</si>
  <si>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</si>
  <si>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</si>
  <si>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</si>
  <si>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</si>
  <si>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</si>
  <si>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</si>
  <si>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</si>
  <si>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</si>
  <si>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</si>
  <si>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</si>
  <si>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</si>
  <si>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</si>
  <si>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</si>
  <si>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</si>
  <si>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</si>
  <si>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</si>
  <si>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</si>
  <si>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</si>
  <si>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</si>
  <si>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</si>
  <si>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</si>
  <si>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</si>
  <si>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</si>
  <si>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</si>
  <si>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</si>
  <si>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</si>
  <si>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</si>
  <si>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</si>
  <si>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</si>
  <si>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</si>
  <si>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</si>
  <si>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</si>
  <si>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</si>
  <si>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</si>
  <si>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</si>
  <si>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</si>
  <si>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</si>
  <si>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</si>
  <si>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</si>
  <si>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</si>
  <si>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</si>
  <si>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</si>
  <si>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</si>
  <si>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</si>
  <si>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</si>
  <si>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</si>
  <si>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</si>
  <si>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</si>
  <si>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</si>
  <si>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</si>
  <si>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</si>
  <si>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</si>
  <si>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</si>
  <si>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</si>
  <si>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</si>
  <si>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</si>
  <si>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</si>
  <si>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</si>
  <si>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</si>
  <si>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</si>
  <si>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</si>
  <si>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</si>
  <si>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</si>
  <si>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</si>
  <si>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</si>
  <si>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</si>
  <si>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</si>
  <si>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</si>
  <si>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</si>
  <si>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</si>
  <si>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</si>
  <si>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</si>
  <si>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</si>
  <si>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</si>
  <si>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</si>
  <si>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</si>
  <si>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</si>
  <si>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</si>
  <si>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</si>
  <si>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</si>
  <si>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</si>
  <si>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</si>
  <si>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</si>
  <si>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</si>
  <si>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</si>
  <si>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</si>
  <si>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</si>
  <si>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</si>
  <si>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</si>
  <si>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</si>
  <si>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</si>
  <si>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</si>
  <si>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</si>
  <si>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</si>
  <si>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</si>
  <si>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</si>
  <si>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</si>
  <si>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</si>
  <si>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</si>
  <si>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</si>
  <si>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</si>
  <si>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</si>
  <si>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</si>
  <si>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</si>
  <si>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</si>
  <si>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</si>
  <si>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</si>
  <si>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</si>
  <si>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</si>
  <si>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</si>
  <si>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</si>
  <si>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</si>
  <si>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</si>
  <si>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</si>
  <si>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</si>
  <si>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</si>
  <si>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</si>
  <si>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</si>
  <si>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</si>
  <si>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</si>
  <si>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</si>
  <si>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</si>
  <si>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</si>
  <si>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</si>
  <si>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</si>
  <si>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</si>
  <si>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</si>
  <si>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</si>
  <si>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</si>
  <si>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</si>
  <si>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</si>
  <si>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</si>
  <si>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</si>
  <si>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</si>
  <si>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</si>
  <si>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</si>
  <si>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</si>
  <si>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</si>
  <si>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</si>
  <si>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</si>
  <si>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</si>
  <si>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</si>
  <si>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</si>
  <si>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</si>
  <si>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</si>
  <si>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</si>
  <si>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</si>
  <si>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</si>
  <si>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</si>
  <si>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</si>
  <si>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</si>
  <si>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</si>
  <si>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</si>
  <si>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</si>
  <si>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</si>
  <si>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</si>
  <si>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</si>
  <si>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</si>
  <si>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</si>
  <si>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</si>
  <si>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</si>
  <si>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</si>
  <si>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</si>
  <si>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</si>
  <si>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</si>
  <si>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</si>
  <si>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</si>
  <si>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</si>
  <si>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</si>
  <si>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</si>
  <si>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</si>
  <si>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</si>
  <si>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</si>
  <si>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</si>
  <si>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</si>
  <si>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</si>
  <si>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</si>
  <si>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</si>
  <si>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</si>
  <si>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</si>
  <si>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</si>
  <si>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</si>
  <si>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</si>
  <si>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</si>
  <si>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</si>
  <si>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</si>
  <si>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</si>
  <si>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</si>
  <si>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</si>
  <si>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</si>
  <si>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</si>
  <si>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</si>
  <si>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</si>
  <si>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</si>
  <si>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</si>
  <si>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</si>
  <si>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</si>
  <si>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</si>
  <si>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</si>
  <si>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</si>
  <si>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</si>
  <si>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</si>
  <si>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</si>
  <si>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</si>
  <si>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</si>
  <si>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</si>
  <si>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</si>
  <si>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</si>
  <si>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</si>
  <si>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</si>
  <si>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</si>
  <si>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</si>
  <si>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</si>
  <si>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</si>
  <si>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</si>
  <si>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</si>
  <si>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</si>
  <si>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</si>
  <si>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</si>
  <si>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</si>
  <si>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</si>
  <si>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</si>
  <si>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</si>
  <si>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</si>
  <si>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</si>
  <si>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</si>
  <si>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</si>
  <si>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</si>
  <si>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</si>
  <si>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</si>
  <si>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</si>
  <si>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</si>
  <si>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</si>
  <si>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</si>
  <si>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</si>
  <si>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</si>
  <si>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</si>
  <si>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</si>
  <si>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</si>
  <si>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</si>
  <si>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</si>
  <si>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</si>
  <si>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</si>
  <si>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</si>
  <si>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</si>
  <si>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</si>
  <si>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</si>
  <si>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</si>
  <si>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</si>
  <si>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</si>
  <si>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</si>
  <si>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</si>
  <si>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</si>
  <si>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</si>
  <si>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</si>
  <si>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</si>
  <si>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</si>
  <si>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</si>
  <si>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</si>
  <si>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</si>
  <si>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</si>
  <si>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</si>
  <si>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</si>
  <si>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</si>
  <si>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</si>
  <si>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</si>
  <si>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</si>
  <si>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</si>
  <si>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</si>
  <si>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</si>
  <si>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</si>
  <si>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</si>
  <si>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</si>
  <si>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</si>
  <si>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</si>
  <si>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</si>
  <si>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</si>
  <si>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</si>
  <si>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</si>
  <si>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</si>
  <si>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</si>
  <si>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</si>
  <si>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</si>
  <si>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</si>
  <si>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</si>
  <si>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</si>
  <si>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</si>
  <si>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</si>
  <si>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</si>
  <si>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</si>
  <si>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</si>
  <si>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</si>
  <si>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</si>
  <si>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</si>
  <si>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</si>
  <si>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</si>
  <si>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</si>
  <si>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</si>
  <si>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</si>
  <si>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</si>
  <si>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</si>
  <si>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</si>
  <si>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</si>
  <si>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</si>
  <si>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</si>
  <si>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</si>
  <si>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</si>
  <si>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</si>
  <si>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</si>
  <si>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</si>
  <si>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</si>
  <si>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</si>
  <si>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</si>
  <si>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</si>
  <si>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</si>
  <si>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</si>
  <si>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</si>
  <si>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</si>
  <si>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</si>
  <si>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</si>
  <si>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</si>
  <si>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</si>
  <si>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</si>
  <si>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</si>
  <si>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</si>
  <si>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</si>
  <si>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</si>
  <si>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</si>
  <si>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</si>
  <si>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</si>
  <si>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</si>
  <si>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</si>
  <si>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</si>
  <si>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</si>
  <si>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</si>
  <si>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</si>
  <si>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</si>
  <si>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</si>
  <si>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</si>
  <si>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</si>
  <si>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</si>
  <si>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</si>
  <si>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</si>
  <si>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</si>
  <si>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</si>
  <si>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</si>
  <si>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</si>
  <si>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</si>
  <si>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</si>
  <si>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</si>
  <si>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</si>
  <si>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</si>
  <si>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</si>
  <si>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</si>
  <si>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</si>
  <si>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</si>
  <si>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</si>
  <si>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</si>
  <si>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</si>
  <si>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</si>
  <si>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</si>
  <si>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</si>
  <si>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</si>
  <si>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</si>
  <si>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</si>
  <si>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</si>
  <si>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</si>
  <si>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</si>
  <si>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</si>
  <si>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</si>
  <si>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</si>
  <si>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</si>
  <si>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</si>
  <si>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</si>
  <si>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</si>
  <si>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</si>
  <si>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</si>
  <si>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</si>
  <si>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</si>
  <si>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</si>
  <si>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</si>
  <si>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</si>
  <si>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</si>
  <si>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</si>
  <si>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</si>
  <si>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</si>
  <si>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</si>
  <si>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</si>
  <si>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</si>
  <si>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</si>
  <si>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</si>
  <si>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</si>
  <si>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</si>
  <si>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</si>
  <si>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</si>
  <si>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</si>
  <si>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</si>
  <si>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</si>
  <si>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</si>
  <si>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</si>
  <si>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</si>
  <si>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</si>
  <si>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</si>
  <si>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</si>
  <si>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</si>
  <si>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</si>
  <si>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</si>
  <si>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</si>
  <si>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</si>
  <si>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</si>
  <si>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</si>
  <si>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</si>
  <si>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</si>
  <si>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</si>
  <si>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</si>
  <si>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</si>
  <si>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</si>
  <si>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</si>
  <si>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</si>
  <si>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</si>
  <si>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</si>
  <si>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</si>
  <si>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</si>
  <si>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</si>
  <si>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</si>
  <si>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</si>
  <si>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</si>
  <si>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</si>
  <si>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</si>
  <si>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</si>
  <si>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</si>
  <si>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</si>
  <si>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</si>
  <si>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</si>
  <si>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</si>
  <si>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</si>
  <si>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</si>
  <si>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</si>
  <si>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</si>
  <si>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</si>
  <si>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</si>
  <si>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</si>
  <si>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</si>
  <si>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</si>
  <si>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</si>
  <si>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</si>
  <si>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</si>
  <si>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</si>
  <si>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</si>
  <si>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</si>
  <si>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</si>
  <si>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</si>
  <si>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</si>
  <si>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</si>
  <si>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</si>
  <si>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</si>
  <si>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</si>
  <si>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</si>
  <si>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</si>
  <si>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</si>
  <si>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</si>
  <si>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</si>
  <si>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</si>
  <si>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</si>
  <si>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</si>
  <si>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</si>
  <si>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</si>
  <si>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</si>
  <si>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</si>
  <si>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</si>
  <si>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</si>
  <si>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</si>
  <si>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</si>
  <si>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</si>
  <si>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</si>
  <si>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</si>
  <si>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</si>
  <si>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</si>
  <si>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</si>
  <si>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</si>
  <si>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</si>
  <si>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</si>
  <si>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</si>
  <si>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</si>
  <si>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</si>
  <si>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</si>
  <si>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</si>
  <si>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</si>
  <si>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</si>
  <si>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</si>
  <si>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</si>
  <si>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</si>
  <si>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</si>
  <si>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</si>
  <si>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</si>
  <si>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</si>
  <si>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</si>
  <si>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</si>
  <si>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</si>
  <si>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</si>
  <si>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</si>
  <si>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</si>
  <si>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</si>
  <si>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</si>
  <si>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</si>
  <si>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</si>
  <si>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</si>
  <si>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</si>
  <si>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</si>
  <si>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</si>
  <si>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</si>
  <si>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</si>
  <si>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</si>
  <si>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</si>
  <si>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</si>
  <si>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</si>
  <si>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</si>
  <si>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</si>
  <si>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</si>
  <si>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</si>
  <si>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</si>
  <si>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</si>
  <si>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</si>
  <si>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</si>
  <si>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</si>
  <si>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</si>
  <si>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</si>
  <si>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</si>
  <si>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</si>
  <si>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</si>
  <si>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</si>
  <si>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</si>
  <si>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</si>
  <si>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</si>
  <si>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</si>
  <si>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</si>
  <si>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</si>
  <si>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</si>
  <si>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</si>
  <si>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</si>
  <si>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</si>
  <si>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</si>
  <si>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</si>
  <si>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</si>
  <si>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</si>
  <si>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</si>
  <si>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</si>
  <si>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</si>
  <si>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</si>
  <si>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</si>
  <si>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</si>
  <si>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</si>
  <si>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</si>
  <si>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</si>
  <si>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</si>
  <si>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</si>
  <si>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</si>
  <si>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</si>
  <si>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</si>
  <si>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</si>
  <si>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</si>
  <si>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</si>
  <si>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</si>
  <si>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</si>
  <si>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</si>
  <si>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</si>
  <si>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</si>
  <si>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</si>
  <si>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</si>
  <si>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</si>
  <si>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</si>
  <si>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</si>
  <si>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</si>
  <si>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</si>
  <si>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</si>
  <si>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</si>
  <si>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</si>
  <si>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</si>
  <si>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</si>
  <si>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</si>
  <si>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</si>
  <si>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</si>
  <si>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</si>
  <si>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</si>
  <si>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</si>
  <si>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</si>
  <si>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</si>
  <si>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</si>
  <si>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</si>
  <si>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</si>
  <si>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</si>
  <si>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</si>
  <si>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</si>
  <si>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</si>
  <si>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</si>
  <si>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</si>
  <si>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</si>
  <si>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</si>
  <si>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</si>
  <si>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</si>
  <si>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</si>
  <si>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</si>
  <si>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</si>
  <si>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</si>
  <si>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</si>
  <si>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</si>
  <si>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</si>
  <si>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</si>
  <si>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</si>
  <si>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</si>
  <si>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</si>
  <si>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</si>
  <si>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</si>
  <si>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</si>
  <si>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</si>
  <si>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</si>
  <si>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</si>
  <si>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</si>
  <si>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</si>
  <si>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</si>
  <si>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</si>
  <si>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</si>
  <si>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</si>
  <si>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</si>
  <si>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</si>
  <si>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</si>
  <si>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</si>
  <si>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</si>
  <si>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</si>
  <si>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</si>
  <si>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</si>
  <si>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</si>
  <si>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</si>
  <si>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</si>
  <si>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</si>
  <si>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</si>
  <si>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</si>
  <si>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</si>
  <si>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</si>
  <si>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</si>
  <si>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</si>
  <si>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</si>
  <si>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</si>
  <si>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</si>
  <si>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</si>
  <si>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</si>
  <si>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</si>
  <si>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</si>
  <si>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</si>
  <si>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</si>
  <si>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</si>
  <si>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</si>
  <si>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</si>
  <si>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</si>
  <si>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</si>
  <si>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</si>
  <si>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</si>
  <si>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</si>
  <si>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</si>
  <si>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</si>
  <si>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</si>
  <si>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</si>
  <si>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</si>
  <si>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</si>
  <si>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</si>
  <si>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</si>
  <si>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</si>
  <si>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</si>
  <si>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</si>
  <si>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</si>
  <si>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</si>
  <si>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</si>
  <si>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</si>
  <si>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</si>
  <si>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</si>
  <si>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</si>
  <si>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</si>
  <si>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</si>
  <si>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</si>
  <si>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</si>
  <si>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</si>
  <si>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</si>
  <si>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</si>
  <si>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</si>
  <si>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</si>
  <si>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</si>
  <si>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</si>
  <si>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</si>
  <si>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</si>
  <si>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</si>
  <si>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</si>
  <si>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</si>
  <si>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</si>
  <si>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</si>
  <si>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</si>
  <si>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</si>
  <si>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</si>
  <si>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</si>
  <si>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</si>
  <si>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</si>
  <si>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</si>
  <si>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</si>
  <si>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</si>
  <si>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</si>
  <si>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</si>
  <si>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</si>
  <si>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</si>
  <si>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</si>
  <si>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</si>
  <si>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</si>
  <si>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</si>
  <si>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</si>
  <si>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</si>
  <si>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</si>
  <si>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</si>
  <si>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</si>
  <si>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</si>
  <si>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</si>
  <si>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</si>
  <si>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</si>
  <si>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</si>
  <si>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</si>
  <si>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</si>
  <si>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</si>
  <si>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</si>
  <si>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</si>
  <si>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</si>
  <si>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</si>
  <si>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</si>
  <si>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</si>
  <si>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</si>
  <si>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</si>
  <si>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</si>
  <si>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</si>
  <si>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</si>
  <si>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</si>
  <si>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</si>
  <si>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</si>
  <si>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</si>
  <si>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</si>
  <si>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</si>
  <si>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</si>
  <si>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</si>
  <si>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</si>
  <si>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</si>
  <si>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</si>
  <si>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</si>
  <si>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</si>
  <si>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</si>
  <si>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</si>
  <si>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</si>
  <si>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</si>
  <si>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</si>
  <si>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</si>
  <si>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</si>
  <si>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</si>
  <si>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</si>
  <si>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</si>
  <si>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</si>
  <si>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</si>
  <si>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</si>
  <si>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</si>
  <si>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</si>
  <si>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</si>
  <si>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</si>
  <si>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</si>
  <si>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</si>
  <si>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</si>
  <si>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</si>
  <si>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</si>
  <si>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</si>
  <si>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</si>
  <si>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</si>
  <si>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</si>
  <si>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</si>
  <si>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</si>
  <si>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</si>
  <si>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</si>
  <si>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</si>
  <si>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</si>
  <si>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</si>
  <si>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</si>
  <si>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</si>
  <si>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</si>
  <si>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</si>
  <si>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</si>
  <si>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</si>
  <si>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</si>
  <si>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</si>
  <si>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</si>
  <si>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</si>
  <si>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</si>
  <si>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</si>
  <si>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</si>
  <si>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</si>
  <si>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</si>
  <si>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</si>
  <si>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</si>
  <si>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</si>
  <si>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</si>
  <si>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</si>
  <si>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</si>
  <si>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</si>
  <si>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</si>
  <si>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</si>
  <si>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</si>
  <si>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</si>
  <si>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</si>
  <si>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</si>
  <si>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</si>
  <si>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</si>
  <si>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</si>
  <si>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</si>
  <si>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</si>
  <si>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</si>
  <si>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</si>
  <si>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</si>
  <si>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</si>
  <si>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</si>
  <si>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</si>
  <si>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</si>
  <si>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</si>
  <si>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</si>
  <si>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</si>
  <si>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</si>
  <si>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</si>
  <si>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</si>
  <si>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</si>
  <si>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</si>
  <si>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</si>
  <si>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</si>
  <si>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</si>
  <si>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</si>
  <si>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</si>
  <si>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</si>
  <si>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</si>
  <si>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</si>
  <si>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</si>
  <si>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</si>
  <si>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</si>
  <si>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</si>
  <si>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</si>
  <si>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</si>
  <si>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</si>
  <si>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</si>
  <si>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</si>
  <si>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</si>
  <si>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</si>
  <si>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</si>
  <si>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</si>
  <si>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</si>
  <si>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</si>
  <si>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</si>
  <si>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</si>
  <si>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</si>
  <si>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</si>
  <si>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</si>
  <si>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</si>
  <si>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</si>
  <si>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</si>
  <si>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</si>
  <si>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</si>
  <si>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</si>
  <si>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</si>
  <si>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</si>
  <si>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</si>
  <si>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</si>
  <si>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</si>
  <si>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</si>
  <si>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</si>
  <si>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</si>
  <si>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</si>
  <si>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</si>
  <si>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</si>
  <si>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</si>
  <si>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</si>
  <si>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</si>
  <si>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</si>
  <si>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</si>
  <si>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</si>
  <si>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</si>
  <si>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</si>
  <si>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</si>
  <si>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</si>
  <si>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</si>
  <si>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</si>
  <si>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</si>
  <si>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</si>
  <si>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</si>
  <si>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</si>
  <si>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</si>
  <si>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</si>
  <si>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</si>
  <si>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</si>
  <si>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</si>
  <si>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</si>
  <si>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</si>
  <si>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</si>
  <si>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</si>
  <si>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</si>
  <si>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</si>
  <si>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</si>
  <si>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</si>
  <si>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</si>
  <si>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</si>
  <si>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</si>
  <si>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</si>
  <si>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</si>
  <si>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</si>
  <si>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</si>
  <si>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</si>
  <si>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</si>
  <si>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</si>
  <si>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</si>
  <si>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</si>
  <si>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</si>
  <si>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</si>
  <si>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</si>
  <si>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</si>
  <si>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</si>
  <si>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</si>
  <si>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</si>
  <si>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</si>
  <si>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</si>
  <si>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</si>
  <si>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</si>
  <si>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</si>
  <si>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</si>
  <si>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</si>
  <si>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</si>
  <si>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</si>
  <si>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</si>
  <si>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</si>
  <si>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</si>
  <si>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</si>
  <si>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</si>
  <si>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</si>
  <si>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</si>
  <si>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</si>
  <si>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</si>
  <si>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</si>
  <si>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</si>
  <si>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</si>
  <si>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</si>
  <si>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</si>
  <si>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</si>
  <si>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</si>
  <si>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</si>
  <si>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</si>
  <si>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</si>
  <si>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</si>
  <si>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</si>
  <si>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</si>
  <si>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</si>
  <si>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</si>
  <si>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</si>
  <si>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</si>
  <si>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</si>
  <si>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</si>
  <si>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</si>
  <si>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</si>
  <si>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</si>
  <si>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</si>
  <si>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</si>
  <si>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</si>
  <si>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</si>
  <si>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</si>
  <si>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</si>
  <si>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</si>
  <si>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</si>
  <si>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</si>
  <si>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</si>
  <si>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</si>
  <si>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</si>
  <si>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</si>
  <si>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</si>
  <si>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</si>
  <si>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</si>
  <si>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</si>
  <si>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</si>
  <si>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</si>
  <si>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</si>
  <si>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</si>
  <si>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</si>
  <si>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</si>
  <si>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</si>
  <si>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</si>
  <si>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</si>
  <si>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</si>
  <si>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</si>
  <si>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</si>
  <si>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</si>
  <si>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</si>
  <si>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</si>
  <si>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</si>
  <si>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</si>
  <si>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</si>
  <si>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</si>
  <si>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</si>
  <si>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</si>
  <si>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</si>
  <si>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</si>
  <si>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</si>
  <si>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</si>
  <si>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</si>
  <si>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</si>
  <si>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</si>
  <si>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</si>
  <si>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</si>
  <si>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</si>
  <si>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</si>
  <si>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</si>
  <si>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</si>
  <si>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</si>
  <si>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</si>
  <si>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</si>
  <si>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</si>
  <si>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</si>
  <si>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</si>
  <si>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</si>
  <si>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</si>
  <si>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</si>
  <si>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</si>
  <si>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</si>
  <si>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</si>
  <si>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</si>
  <si>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</si>
  <si>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</si>
  <si>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</si>
  <si>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</si>
  <si>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</si>
  <si>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</si>
  <si>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</si>
  <si>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</si>
  <si>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</si>
  <si>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</si>
  <si>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</si>
  <si>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</si>
  <si>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</si>
  <si>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</si>
  <si>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</si>
  <si>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</si>
  <si>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</si>
  <si>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</si>
  <si>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</si>
  <si>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</si>
  <si>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</si>
  <si>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</si>
  <si>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</si>
  <si>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</si>
  <si>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</si>
  <si>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</si>
  <si>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</si>
  <si>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</si>
  <si>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</si>
  <si>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</si>
  <si>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</si>
  <si>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</si>
  <si>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</si>
  <si>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</si>
  <si>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</si>
  <si>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</si>
  <si>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</si>
  <si>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</si>
  <si>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</si>
  <si>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</si>
  <si>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</si>
  <si>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</si>
  <si>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</si>
  <si>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</si>
  <si>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</si>
  <si>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</si>
  <si>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</si>
  <si>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</si>
  <si>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</si>
  <si>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</si>
  <si>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</si>
  <si>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</si>
  <si>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</si>
  <si>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</si>
  <si>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</si>
  <si>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</si>
  <si>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</si>
  <si>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</si>
  <si>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</si>
  <si>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</si>
  <si>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</si>
  <si>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</si>
  <si>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</si>
  <si>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</si>
  <si>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</si>
  <si>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</si>
  <si>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</si>
  <si>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</si>
  <si>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</si>
  <si>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</si>
  <si>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</si>
  <si>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</si>
  <si>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</si>
  <si>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</si>
  <si>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</si>
  <si>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</si>
  <si>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</si>
  <si>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</si>
  <si>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</si>
  <si>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</si>
  <si>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</si>
  <si>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</si>
  <si>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</si>
  <si>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</si>
  <si>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</si>
  <si>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</si>
  <si>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</si>
  <si>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</si>
  <si>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</si>
  <si>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</si>
  <si>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</si>
  <si>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</si>
  <si>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</si>
  <si>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</si>
  <si>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</si>
  <si>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</si>
  <si>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</si>
  <si>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</si>
  <si>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</si>
  <si>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</si>
  <si>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</si>
  <si>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</si>
  <si>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</si>
  <si>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</si>
  <si>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</si>
  <si>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</si>
  <si>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</si>
  <si>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</si>
  <si>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</si>
  <si>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</si>
  <si>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</si>
  <si>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</si>
  <si>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</si>
  <si>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</si>
  <si>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</si>
  <si>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</si>
  <si>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</si>
  <si>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</si>
  <si>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</si>
  <si>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</si>
  <si>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</si>
  <si>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</si>
  <si>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</si>
  <si>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</si>
  <si>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</si>
  <si>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</si>
  <si>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</si>
  <si>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</si>
  <si>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</si>
  <si>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</si>
  <si>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</si>
  <si>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</si>
  <si>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</si>
  <si>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</si>
  <si>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</si>
  <si>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</si>
  <si>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</si>
  <si>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</si>
  <si>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</si>
  <si>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</si>
  <si>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</si>
  <si>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</si>
  <si>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</si>
  <si>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</si>
  <si>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</si>
  <si>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</si>
  <si>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</si>
  <si>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</si>
  <si>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</si>
  <si>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</si>
  <si>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</si>
  <si>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</si>
  <si>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</si>
  <si>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</si>
  <si>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</si>
  <si>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</si>
  <si>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</si>
  <si>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</si>
  <si>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</si>
  <si>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</si>
  <si>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</si>
  <si>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</si>
  <si>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</si>
  <si>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</si>
  <si>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</si>
  <si>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</si>
  <si>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</si>
  <si>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</si>
  <si>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</si>
  <si>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</si>
  <si>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</si>
  <si>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</si>
  <si>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</si>
  <si>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</si>
  <si>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</si>
  <si>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</si>
  <si>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</si>
  <si>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</si>
  <si>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</si>
  <si>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</si>
  <si>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</si>
  <si>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</si>
  <si>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</si>
  <si>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</si>
  <si>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</si>
  <si>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</si>
  <si>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</si>
  <si>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</si>
  <si>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</si>
  <si>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</si>
  <si>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</si>
  <si>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</si>
  <si>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</si>
  <si>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</si>
  <si>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</si>
  <si>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</si>
  <si>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</si>
  <si>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</si>
  <si>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</si>
  <si>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</si>
  <si>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</si>
  <si>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</si>
  <si>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</si>
  <si>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</si>
  <si>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</si>
  <si>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</si>
  <si>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</si>
  <si>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</si>
  <si>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</si>
  <si>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</si>
  <si>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</si>
  <si>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</si>
  <si>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</si>
  <si>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</si>
  <si>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</si>
  <si>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</si>
  <si>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</si>
  <si>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</si>
  <si>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</si>
  <si>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</si>
  <si>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</si>
  <si>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</si>
  <si>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</si>
  <si>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</si>
  <si>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</si>
  <si>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</si>
  <si>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</si>
  <si>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</si>
  <si>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</si>
  <si>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</si>
  <si>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</si>
  <si>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</si>
  <si>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</si>
  <si>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</si>
  <si>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</si>
  <si>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</si>
  <si>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</si>
  <si>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</si>
  <si>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</si>
  <si>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</si>
  <si>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</si>
  <si>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</si>
  <si>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</si>
  <si>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</si>
  <si>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</si>
  <si>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</si>
  <si>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</si>
  <si>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</si>
  <si>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</si>
  <si>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</si>
  <si>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</si>
  <si>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</si>
  <si>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</si>
  <si>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</si>
  <si>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</si>
  <si>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</si>
  <si>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</si>
  <si>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</si>
  <si>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</si>
  <si>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</si>
  <si>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</si>
  <si>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</si>
  <si>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</si>
  <si>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</si>
  <si>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</si>
  <si>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</si>
  <si>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</si>
  <si>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</si>
  <si>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</si>
  <si>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</si>
  <si>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</si>
  <si>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</si>
  <si>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</si>
  <si>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</si>
  <si>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</si>
  <si>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</si>
  <si>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</si>
  <si>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</si>
  <si>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</si>
  <si>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</si>
  <si>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</si>
  <si>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</si>
  <si>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</si>
  <si>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</si>
  <si>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</si>
  <si>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</si>
  <si>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</si>
  <si>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</si>
  <si>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</si>
  <si>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</si>
  <si>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</si>
  <si>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</si>
  <si>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</si>
  <si>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</si>
  <si>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</si>
  <si>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</si>
  <si>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</si>
  <si>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</si>
  <si>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</si>
  <si>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</si>
  <si>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</si>
  <si>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</si>
  <si>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</si>
  <si>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</si>
  <si>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</si>
  <si>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</si>
  <si>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</si>
  <si>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</si>
  <si>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</si>
  <si>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</si>
  <si>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</si>
  <si>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</si>
  <si>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</si>
  <si>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</si>
  <si>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</si>
  <si>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</si>
  <si>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</si>
  <si>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</si>
  <si>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</si>
  <si>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</si>
  <si>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</si>
  <si>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</si>
  <si>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</si>
  <si>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</si>
  <si>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</si>
  <si>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</si>
  <si>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</si>
  <si>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</si>
  <si>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</si>
  <si>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</si>
  <si>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</si>
  <si>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</si>
  <si>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</si>
  <si>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</si>
  <si>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</si>
  <si>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</si>
  <si>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</si>
  <si>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</si>
  <si>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</si>
  <si>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</si>
  <si>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</si>
  <si>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</si>
  <si>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</si>
  <si>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</si>
  <si>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</si>
  <si>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</si>
  <si>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</si>
  <si>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</si>
  <si>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</si>
  <si>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</si>
  <si>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</si>
  <si>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</si>
  <si>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</si>
  <si>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</si>
  <si>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</si>
  <si>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</si>
  <si>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</si>
  <si>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</si>
  <si>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</si>
  <si>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</si>
  <si>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</si>
  <si>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</si>
  <si>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</si>
  <si>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</si>
  <si>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</si>
  <si>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</si>
  <si>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</si>
  <si>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</si>
  <si>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</si>
  <si>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</si>
  <si>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</si>
  <si>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</si>
  <si>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</si>
  <si>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</si>
  <si>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</si>
  <si>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</si>
  <si>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</si>
  <si>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</si>
  <si>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</si>
  <si>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</si>
  <si>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</si>
  <si>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</si>
  <si>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</si>
  <si>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</si>
  <si>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</si>
  <si>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</si>
  <si>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</si>
  <si>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</si>
  <si>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</si>
  <si>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</si>
  <si>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</si>
  <si>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</si>
  <si>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</si>
  <si>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</si>
  <si>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</si>
  <si>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</si>
  <si>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</si>
  <si>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</si>
  <si>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</si>
  <si>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</si>
  <si>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</si>
  <si>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</si>
  <si>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</si>
  <si>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</si>
  <si>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</si>
  <si>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</si>
  <si>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</si>
  <si>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</si>
  <si>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</si>
  <si>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</si>
  <si>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</si>
  <si>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</si>
  <si>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</si>
  <si>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</si>
  <si>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</si>
  <si>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</si>
  <si>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</si>
  <si>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</si>
  <si>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</si>
  <si>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</si>
  <si>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</si>
  <si>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</si>
  <si>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</si>
  <si>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</si>
  <si>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</si>
  <si>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</si>
  <si>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</si>
  <si>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</si>
  <si>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</si>
  <si>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</si>
  <si>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</si>
  <si>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</si>
  <si>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</si>
  <si>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</si>
  <si>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</si>
  <si>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</si>
  <si>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</si>
  <si>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</si>
  <si>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</si>
  <si>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</si>
  <si>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</si>
  <si>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</si>
  <si>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</si>
  <si>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</si>
  <si>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</si>
  <si>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</si>
  <si>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</si>
  <si>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</si>
  <si>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</si>
  <si>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</si>
  <si>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</si>
  <si>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</si>
  <si>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</si>
  <si>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</si>
  <si>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</si>
  <si>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</si>
  <si>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</si>
  <si>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</si>
  <si>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</si>
  <si>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</si>
  <si>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</si>
  <si>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</si>
  <si>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</si>
  <si>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</si>
  <si>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</si>
  <si>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</si>
  <si>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</si>
  <si>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</si>
  <si>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</si>
  <si>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</si>
  <si>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</si>
  <si>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</si>
  <si>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</si>
  <si>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</si>
  <si>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</si>
  <si>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</si>
  <si>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</si>
  <si>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</si>
  <si>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</si>
  <si>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</si>
  <si>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</si>
  <si>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</si>
  <si>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</si>
  <si>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</si>
  <si>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</si>
  <si>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</si>
  <si>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</si>
  <si>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</si>
  <si>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</si>
  <si>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</si>
  <si>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</si>
  <si>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</si>
  <si>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</si>
  <si>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</si>
  <si>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</si>
  <si>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</si>
  <si>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</si>
  <si>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</si>
  <si>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</si>
  <si>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</si>
  <si>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</si>
  <si>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</si>
  <si>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</si>
  <si>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</si>
  <si>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</si>
  <si>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</si>
  <si>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</si>
  <si>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</si>
  <si>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</si>
  <si>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</si>
  <si>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</si>
  <si>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</si>
  <si>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</si>
  <si>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</si>
  <si>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</si>
  <si>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</si>
  <si>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</si>
  <si>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</si>
  <si>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</si>
  <si>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</si>
  <si>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</si>
  <si>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</si>
  <si>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</si>
  <si>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</si>
  <si>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</si>
  <si>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</si>
  <si>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</si>
  <si>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</si>
  <si>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</si>
  <si>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</si>
  <si>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</si>
  <si>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</si>
  <si>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</si>
  <si>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</si>
  <si>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</si>
  <si>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</si>
  <si>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</si>
  <si>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</si>
  <si>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</si>
  <si>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</si>
  <si>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</si>
  <si>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</si>
  <si>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</si>
  <si>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</si>
  <si>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</si>
  <si>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</si>
  <si>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</si>
  <si>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</si>
  <si>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</si>
  <si>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</si>
  <si>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</si>
  <si>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</si>
  <si>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</si>
  <si>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</si>
  <si>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</si>
  <si>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</si>
  <si>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</si>
  <si>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</si>
  <si>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</si>
  <si>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</si>
  <si>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</si>
  <si>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</si>
  <si>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</si>
  <si>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</si>
  <si>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</si>
  <si>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</si>
  <si>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</si>
  <si>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</si>
  <si>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</si>
  <si>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</si>
  <si>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</si>
  <si>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</si>
  <si>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</si>
  <si>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</si>
  <si>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</si>
  <si>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</si>
  <si>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</si>
  <si>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</si>
  <si>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</si>
  <si>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</si>
  <si>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</si>
  <si>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</si>
  <si>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</si>
  <si>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</si>
  <si>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</si>
  <si>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</si>
  <si>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</si>
  <si>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</si>
  <si>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</si>
  <si>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</si>
  <si>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</si>
  <si>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</si>
  <si>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</si>
  <si>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</si>
  <si>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</si>
  <si>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</si>
  <si>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</si>
  <si>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</si>
  <si>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</si>
  <si>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</si>
  <si>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</si>
  <si>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</si>
  <si>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</si>
  <si>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</si>
  <si>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</si>
  <si>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</si>
  <si>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</si>
  <si>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</si>
  <si>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</si>
  <si>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</si>
  <si>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</si>
  <si>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</si>
  <si>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</si>
  <si>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</si>
  <si>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</si>
  <si>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</si>
  <si>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</si>
  <si>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</si>
  <si>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</si>
  <si>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</si>
  <si>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</si>
  <si>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</si>
  <si>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</si>
  <si>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</si>
  <si>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</si>
  <si>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</si>
  <si>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</si>
  <si>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</si>
  <si>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</si>
  <si>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</si>
  <si>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</si>
  <si>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</si>
  <si>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</si>
  <si>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</si>
  <si>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</si>
  <si>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</si>
  <si>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</si>
  <si>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</si>
  <si>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</si>
  <si>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</si>
  <si>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</si>
  <si>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</si>
  <si>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</si>
  <si>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</si>
  <si>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</si>
  <si>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</si>
  <si>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</si>
  <si>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</si>
  <si>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</si>
  <si>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</si>
  <si>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</si>
  <si>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</si>
  <si>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</si>
  <si>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</si>
  <si>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</si>
  <si>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</si>
  <si>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</si>
  <si>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</si>
  <si>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</si>
  <si>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</si>
  <si>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</si>
  <si>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</si>
  <si>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</si>
  <si>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</si>
  <si>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</si>
  <si>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</si>
  <si>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</si>
  <si>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</si>
  <si>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</si>
  <si>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</si>
  <si>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</si>
  <si>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</si>
  <si>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</si>
  <si>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</si>
  <si>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</si>
  <si>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</si>
  <si>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</si>
  <si>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</si>
  <si>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</si>
  <si>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</si>
  <si>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</si>
  <si>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</si>
  <si>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</si>
  <si>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</si>
  <si>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</si>
  <si>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</si>
  <si>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</si>
  <si>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</si>
  <si>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</si>
  <si>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</si>
  <si>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</si>
  <si>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</si>
  <si>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</si>
  <si>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</si>
  <si>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</si>
  <si>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</si>
  <si>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</si>
  <si>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</si>
  <si>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</si>
  <si>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</si>
  <si>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</si>
  <si>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</si>
  <si>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</si>
  <si>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</si>
  <si>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</si>
  <si>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</si>
  <si>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</si>
  <si>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</si>
  <si>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</si>
  <si>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</si>
  <si>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</si>
  <si>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</si>
  <si>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</si>
  <si>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</si>
  <si>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</si>
  <si>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</si>
  <si>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</si>
  <si>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</si>
  <si>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</si>
  <si>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</si>
  <si>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</si>
  <si>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</si>
  <si>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</si>
  <si>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</si>
  <si>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</si>
  <si>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</si>
  <si>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</si>
  <si>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</si>
  <si>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</si>
  <si>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</si>
  <si>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</si>
  <si>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</si>
  <si>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</si>
  <si>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</si>
  <si>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</si>
  <si>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</si>
  <si>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</si>
  <si>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</si>
  <si>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</si>
  <si>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</si>
  <si>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</si>
  <si>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</si>
  <si>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</si>
  <si>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</si>
  <si>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</si>
  <si>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</si>
  <si>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</si>
  <si>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</si>
  <si>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</si>
  <si>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</si>
  <si>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</si>
  <si>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</si>
  <si>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</si>
  <si>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</si>
  <si>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</si>
  <si>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</si>
  <si>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</si>
  <si>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</si>
  <si>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</si>
  <si>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</si>
  <si>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</si>
  <si>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</si>
  <si>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</si>
  <si>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</si>
  <si>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</si>
  <si>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</si>
  <si>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</si>
  <si>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</si>
  <si>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</si>
  <si>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</si>
  <si>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</si>
  <si>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</si>
  <si>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</si>
  <si>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</si>
  <si>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</si>
  <si>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</si>
  <si>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</si>
  <si>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</si>
  <si>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</si>
  <si>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</si>
  <si>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</si>
  <si>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</si>
  <si>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</si>
  <si>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</si>
  <si>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</si>
  <si>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</si>
  <si>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</si>
  <si>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</si>
  <si>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</si>
  <si>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</si>
  <si>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</si>
  <si>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</si>
  <si>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</si>
  <si>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</si>
  <si>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</si>
  <si>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</si>
  <si>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</si>
  <si>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</si>
  <si>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</si>
  <si>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</si>
  <si>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</si>
  <si>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</si>
  <si>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</si>
  <si>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</si>
  <si>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</si>
  <si>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</si>
  <si>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</si>
  <si>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</si>
  <si>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</si>
  <si>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</si>
  <si>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</si>
  <si>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</si>
  <si>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</si>
  <si>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</si>
  <si>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</si>
  <si>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</si>
  <si>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</si>
  <si>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</si>
  <si>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</si>
  <si>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</si>
  <si>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</si>
  <si>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</si>
  <si>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</si>
  <si>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</si>
  <si>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</si>
  <si>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</si>
  <si>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</si>
  <si>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</si>
  <si>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</si>
  <si>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</si>
  <si>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</si>
  <si>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</si>
  <si>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</si>
  <si>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</si>
  <si>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</si>
  <si>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</si>
  <si>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</si>
  <si>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</si>
  <si>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</si>
  <si>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</si>
  <si>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</si>
  <si>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</si>
  <si>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</si>
  <si>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</si>
  <si>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</si>
  <si>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</si>
  <si>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</si>
  <si>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</si>
  <si>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</si>
  <si>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</si>
  <si>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</si>
  <si>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</si>
  <si>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</si>
  <si>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</si>
  <si>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</si>
  <si>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</si>
  <si>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</si>
  <si>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</si>
  <si>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</si>
  <si>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</si>
  <si>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</si>
  <si>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</si>
  <si>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</si>
  <si>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</si>
  <si>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</si>
  <si>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</si>
  <si>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</si>
  <si>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</si>
  <si>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</si>
  <si>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</si>
  <si>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</si>
  <si>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</si>
  <si>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</si>
  <si>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</si>
  <si>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</si>
  <si>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</si>
  <si>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</si>
  <si>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</si>
  <si>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</si>
  <si>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</si>
  <si>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</si>
  <si>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</si>
  <si>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</si>
  <si>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</si>
  <si>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</si>
  <si>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</si>
  <si>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</si>
  <si>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</si>
  <si>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</si>
  <si>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</si>
  <si>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</si>
  <si>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</si>
  <si>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</si>
  <si>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</si>
  <si>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</si>
  <si>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</si>
  <si>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</si>
  <si>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</si>
  <si>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</si>
  <si>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</si>
  <si>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</si>
  <si>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</si>
  <si>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</si>
  <si>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</si>
  <si>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</si>
  <si>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</si>
  <si>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</si>
  <si>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</si>
  <si>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</si>
  <si>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</si>
  <si>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</si>
  <si>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</si>
  <si>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</si>
  <si>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</si>
  <si>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</si>
  <si>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</si>
  <si>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</si>
  <si>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</si>
  <si>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</si>
  <si>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</si>
  <si>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</si>
  <si>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</si>
  <si>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</si>
  <si>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</si>
  <si>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</si>
  <si>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</si>
  <si>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</si>
  <si>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</si>
  <si>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</si>
  <si>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</si>
  <si>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</si>
  <si>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</si>
  <si>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</si>
  <si>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</si>
  <si>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</si>
  <si>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</si>
  <si>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</si>
  <si>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</si>
  <si>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</si>
  <si>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</si>
  <si>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</si>
  <si>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</si>
  <si>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</si>
  <si>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</si>
  <si>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</si>
  <si>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</si>
  <si>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</si>
  <si>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</si>
  <si>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</si>
  <si>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</si>
  <si>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</si>
  <si>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</si>
  <si>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</si>
  <si>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</si>
  <si>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</si>
  <si>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</si>
  <si>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</si>
  <si>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</si>
  <si>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</si>
  <si>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</si>
  <si>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</si>
  <si>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</si>
  <si>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</si>
  <si>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</si>
  <si>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</si>
  <si>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</si>
  <si>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</si>
  <si>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</si>
  <si>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</si>
  <si>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</si>
  <si>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</si>
  <si>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</si>
  <si>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</si>
  <si>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</si>
  <si>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</si>
  <si>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</si>
  <si>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</si>
  <si>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</si>
  <si>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</si>
  <si>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</si>
  <si>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</si>
  <si>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</si>
  <si>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</si>
  <si>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</si>
  <si>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</si>
  <si>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</si>
  <si>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</si>
  <si>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</si>
  <si>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</si>
  <si>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</si>
  <si>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</si>
  <si>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</si>
  <si>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</si>
  <si>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</si>
  <si>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</si>
  <si>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</si>
  <si>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</si>
  <si>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</si>
  <si>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</si>
  <si>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</si>
  <si>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</si>
  <si>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</si>
  <si>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</si>
  <si>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</si>
  <si>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</si>
  <si>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</si>
  <si>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</si>
  <si>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</si>
  <si>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</si>
  <si>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</si>
  <si>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</si>
  <si>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</si>
  <si>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</si>
  <si>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</si>
  <si>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</si>
  <si>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</si>
  <si>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</si>
  <si>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</si>
  <si>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</si>
  <si>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</si>
  <si>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</si>
  <si>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</si>
  <si>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</si>
  <si>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</si>
  <si>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</si>
  <si>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</si>
  <si>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</si>
  <si>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</si>
  <si>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</si>
  <si>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</si>
  <si>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</si>
  <si>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</si>
  <si>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</si>
  <si>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</si>
  <si>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</si>
  <si>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</si>
  <si>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</si>
  <si>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</si>
  <si>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</si>
  <si>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</si>
  <si>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</si>
  <si>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</si>
  <si>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</si>
  <si>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</si>
  <si>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</si>
  <si>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</si>
  <si>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</si>
  <si>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</si>
  <si>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</si>
  <si>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</si>
  <si>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</si>
  <si>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</si>
  <si>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</si>
  <si>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</si>
  <si>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</si>
  <si>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</si>
  <si>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</si>
  <si>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</si>
  <si>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</si>
  <si>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</si>
  <si>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</si>
  <si>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</si>
  <si>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</si>
  <si>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</si>
  <si>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</si>
  <si>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</si>
  <si>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</si>
  <si>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</si>
  <si>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</si>
  <si>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</si>
  <si>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</si>
  <si>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</si>
  <si>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</si>
  <si>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</si>
  <si>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</si>
  <si>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</si>
  <si>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</si>
  <si>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</si>
  <si>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</si>
  <si>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</si>
  <si>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</si>
  <si>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</si>
  <si>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</si>
  <si>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</si>
  <si>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</si>
  <si>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</si>
  <si>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</si>
  <si>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</si>
  <si>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</si>
  <si>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</si>
  <si>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</si>
  <si>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</si>
  <si>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</si>
  <si>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</si>
  <si>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</si>
  <si>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</si>
  <si>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</si>
  <si>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</si>
  <si>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</si>
  <si>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</si>
  <si>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</si>
  <si>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</si>
  <si>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</si>
  <si>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</si>
  <si>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</si>
  <si>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</si>
  <si>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</si>
  <si>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</si>
  <si>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</si>
  <si>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</si>
  <si>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</si>
  <si>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</si>
  <si>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</si>
  <si>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</si>
  <si>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</si>
  <si>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</si>
  <si>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</si>
  <si>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</si>
  <si>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</si>
  <si>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</si>
  <si>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</si>
  <si>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</si>
  <si>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</si>
  <si>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</si>
  <si>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</si>
  <si>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</si>
  <si>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</si>
  <si>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</si>
  <si>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</si>
  <si>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</si>
  <si>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</si>
  <si>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</si>
  <si>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</si>
  <si>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</si>
  <si>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</si>
  <si>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</si>
  <si>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</si>
  <si>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</si>
  <si>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</si>
  <si>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</si>
  <si>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</si>
  <si>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</si>
  <si>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</si>
  <si>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</si>
  <si>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</si>
  <si>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</si>
  <si>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</si>
  <si>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</si>
  <si>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</si>
  <si>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</si>
  <si>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</si>
  <si>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</si>
  <si>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</si>
  <si>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</si>
  <si>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</si>
  <si>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</si>
  <si>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</si>
  <si>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</si>
  <si>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</si>
  <si>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</si>
  <si>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</si>
  <si>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</si>
  <si>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</si>
  <si>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</si>
  <si>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</si>
  <si>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</si>
  <si>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</si>
  <si>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</si>
  <si>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</si>
  <si>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</si>
  <si>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</si>
  <si>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</si>
  <si>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</si>
  <si>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</si>
  <si>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</si>
  <si>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</si>
  <si>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</si>
  <si>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</si>
  <si>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</si>
  <si>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</si>
  <si>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</si>
  <si>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</si>
  <si>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</si>
  <si>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</si>
  <si>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</si>
  <si>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</si>
  <si>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</si>
  <si>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</si>
  <si>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</si>
  <si>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</si>
  <si>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</si>
  <si>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</si>
  <si>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</si>
  <si>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</si>
  <si>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</si>
  <si>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</si>
  <si>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</si>
  <si>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</si>
  <si>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</si>
  <si>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</si>
  <si>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</si>
  <si>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</si>
  <si>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</si>
  <si>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</si>
  <si>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</si>
  <si>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</si>
  <si>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</si>
  <si>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</si>
  <si>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</si>
  <si>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</si>
  <si>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</si>
  <si>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</si>
  <si>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</si>
  <si>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</si>
  <si>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</si>
  <si>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</si>
  <si>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</si>
  <si>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</si>
  <si>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</si>
  <si>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</si>
  <si>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</si>
  <si>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</si>
  <si>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</si>
  <si>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</si>
  <si>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</si>
  <si>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</si>
  <si>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</si>
  <si>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</si>
  <si>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</si>
  <si>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</si>
  <si>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</si>
  <si>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</si>
  <si>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</si>
  <si>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</si>
  <si>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</si>
  <si>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</si>
  <si>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</si>
  <si>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</si>
  <si>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</si>
  <si>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</si>
  <si>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</si>
  <si>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</si>
  <si>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</si>
  <si>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</si>
  <si>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</si>
  <si>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</si>
  <si>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</si>
  <si>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</si>
  <si>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</si>
  <si>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</si>
  <si>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</si>
  <si>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</si>
  <si>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</si>
  <si>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</si>
  <si>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</si>
  <si>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</si>
  <si>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</si>
  <si>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</si>
  <si>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</si>
  <si>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</si>
  <si>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</si>
  <si>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</si>
  <si>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</si>
  <si>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</si>
  <si>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</si>
  <si>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</si>
  <si>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</si>
  <si>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</si>
  <si>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</si>
  <si>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</si>
  <si>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</si>
  <si>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</si>
  <si>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</si>
  <si>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</si>
  <si>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</si>
  <si>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</si>
  <si>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</si>
  <si>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</si>
  <si>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</si>
  <si>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</si>
  <si>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</si>
  <si>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</si>
  <si>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</si>
  <si>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</si>
  <si>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</si>
  <si>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</si>
  <si>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</si>
  <si>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</si>
  <si>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</si>
  <si>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</si>
  <si>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</si>
  <si>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</si>
  <si>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</si>
  <si>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</si>
  <si>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</si>
  <si>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</si>
  <si>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</si>
  <si>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</si>
  <si>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</si>
  <si>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</si>
  <si>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</si>
  <si>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</si>
  <si>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</si>
  <si>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</si>
  <si>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</si>
  <si>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</si>
  <si>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</si>
  <si>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</si>
  <si>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</si>
  <si>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</si>
  <si>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</si>
  <si>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</si>
  <si>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</si>
  <si>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</si>
  <si>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</si>
  <si>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</si>
  <si>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</si>
  <si>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</si>
  <si>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</si>
  <si>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</si>
  <si>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</si>
  <si>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</si>
  <si>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</si>
  <si>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</si>
  <si>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</si>
  <si>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</si>
  <si>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</si>
  <si>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</si>
  <si>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</si>
  <si>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</si>
  <si>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</si>
  <si>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</si>
  <si>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</si>
  <si>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</si>
  <si>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</si>
  <si>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</si>
  <si>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</si>
  <si>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</si>
  <si>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</si>
  <si>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</si>
  <si>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</si>
  <si>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</si>
  <si>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</si>
  <si>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</si>
  <si>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</si>
  <si>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</si>
  <si>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</si>
  <si>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</si>
  <si>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</si>
  <si>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</si>
  <si>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</si>
  <si>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</si>
  <si>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</si>
  <si>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</si>
  <si>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</si>
  <si>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</si>
  <si>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</si>
  <si>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</si>
  <si>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</si>
  <si>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</si>
  <si>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</si>
  <si>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</si>
  <si>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</si>
  <si>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</si>
  <si>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</si>
  <si>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</si>
  <si>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</si>
  <si>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</si>
  <si>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</si>
  <si>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</si>
  <si>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</si>
  <si>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</si>
  <si>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</si>
  <si>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</si>
  <si>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</si>
  <si>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</si>
  <si>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</si>
  <si>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</si>
  <si>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</si>
  <si>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</si>
  <si>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</si>
  <si>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</si>
  <si>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</si>
  <si>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</si>
  <si>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</si>
  <si>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</si>
  <si>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</si>
  <si>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</si>
  <si>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</si>
  <si>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</si>
  <si>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</si>
  <si>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</si>
  <si>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</si>
  <si>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</si>
  <si>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</si>
  <si>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</si>
  <si>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</si>
  <si>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</si>
  <si>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</si>
  <si>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</si>
  <si>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</si>
  <si>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</si>
  <si>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</si>
  <si>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</si>
  <si>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</si>
  <si>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</si>
  <si>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</si>
  <si>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</si>
  <si>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</si>
  <si>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</si>
  <si>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</si>
  <si>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</si>
  <si>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</si>
  <si>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</si>
  <si>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</si>
  <si>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</si>
  <si>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</si>
  <si>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</si>
  <si>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</si>
  <si>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</si>
  <si>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</si>
  <si>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</si>
  <si>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</si>
  <si>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</si>
  <si>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</si>
  <si>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</si>
  <si>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</si>
  <si>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</si>
  <si>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</si>
  <si>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</si>
  <si>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</si>
  <si>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</si>
  <si>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</si>
  <si>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</si>
  <si>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</si>
  <si>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</si>
  <si>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</si>
  <si>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</si>
  <si>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</si>
  <si>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</si>
  <si>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</si>
  <si>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</si>
  <si>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</si>
  <si>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</si>
  <si>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</si>
  <si>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</si>
  <si>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</si>
  <si>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</si>
  <si>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</si>
  <si>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</si>
  <si>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</si>
  <si>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</si>
  <si>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</si>
  <si>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</si>
  <si>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</si>
  <si>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</si>
  <si>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</si>
  <si>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</si>
  <si>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</si>
  <si>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</si>
  <si>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</si>
  <si>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</si>
  <si>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</si>
  <si>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</si>
  <si>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</si>
  <si>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</si>
  <si>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</si>
  <si>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</si>
  <si>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</si>
  <si>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</si>
  <si>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</si>
  <si>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</si>
  <si>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</si>
  <si>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</si>
  <si>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</si>
  <si>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</si>
  <si>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</si>
  <si>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</si>
  <si>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</si>
  <si>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</si>
  <si>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</si>
  <si>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</si>
  <si>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</si>
  <si>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</si>
  <si>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</si>
  <si>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</si>
  <si>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</si>
  <si>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</si>
  <si>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</si>
  <si>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</si>
  <si>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</si>
  <si>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</si>
  <si>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</si>
  <si>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</si>
  <si>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</si>
  <si>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</si>
  <si>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</si>
  <si>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</si>
  <si>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</si>
  <si>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</si>
  <si>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</si>
  <si>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</si>
  <si>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</si>
  <si>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</si>
  <si>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</si>
  <si>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</si>
  <si>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</si>
  <si>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</si>
  <si>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</si>
  <si>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</si>
  <si>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</si>
  <si>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</si>
  <si>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</si>
  <si>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</si>
  <si>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</si>
  <si>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</si>
  <si>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</si>
  <si>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</si>
  <si>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</si>
  <si>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</si>
  <si>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</si>
  <si>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</si>
  <si>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</si>
  <si>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</si>
  <si>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</si>
  <si>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</si>
  <si>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</si>
  <si>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</si>
  <si>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</si>
  <si>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</si>
  <si>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</si>
  <si>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</si>
  <si>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</si>
  <si>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</si>
  <si>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</si>
  <si>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</si>
  <si>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</si>
  <si>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</si>
  <si>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</si>
  <si>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</si>
  <si>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</si>
  <si>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</si>
  <si>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</si>
  <si>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</si>
  <si>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</si>
  <si>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</si>
  <si>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</si>
  <si>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</si>
  <si>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</si>
  <si>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</si>
  <si>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</si>
  <si>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</si>
  <si>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</si>
  <si>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</si>
  <si>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</si>
  <si>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</si>
  <si>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</si>
  <si>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</si>
  <si>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</si>
  <si>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</si>
  <si>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</si>
  <si>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</si>
  <si>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</si>
  <si>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</si>
  <si>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</si>
  <si>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</si>
  <si>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</si>
  <si>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</si>
  <si>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</si>
  <si>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</si>
  <si>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</si>
  <si>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</si>
  <si>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</si>
  <si>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</si>
  <si>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</si>
  <si>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</si>
  <si>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</si>
  <si>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</si>
  <si>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</si>
  <si>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</si>
  <si>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</si>
  <si>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</si>
  <si>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</si>
  <si>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</si>
  <si>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</si>
  <si>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</si>
  <si>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</si>
  <si>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</si>
  <si>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</si>
  <si>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</si>
  <si>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</si>
  <si>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</si>
  <si>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</si>
  <si>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</si>
  <si>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</si>
  <si>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</si>
  <si>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</si>
  <si>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</si>
  <si>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</si>
  <si>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</si>
  <si>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</si>
  <si>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</si>
  <si>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</si>
  <si>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</si>
  <si>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</si>
  <si>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</si>
  <si>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</si>
  <si>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</si>
  <si>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</si>
  <si>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</si>
  <si>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</si>
  <si>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</si>
  <si>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</si>
  <si>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</si>
  <si>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</si>
  <si>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</si>
  <si>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</si>
  <si>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</si>
  <si>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</si>
  <si>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</si>
  <si>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</si>
  <si>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</si>
  <si>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</si>
  <si>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</si>
  <si>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</si>
  <si>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</si>
  <si>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</si>
  <si>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</si>
  <si>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</si>
  <si>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</si>
  <si>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</si>
  <si>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</si>
  <si>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</si>
  <si>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</si>
  <si>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</si>
  <si>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</si>
  <si>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</si>
  <si>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</si>
  <si>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</si>
  <si>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</si>
  <si>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</si>
  <si>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</si>
  <si>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</si>
  <si>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</si>
  <si>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</si>
  <si>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</si>
  <si>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</si>
  <si>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</si>
  <si>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</si>
  <si>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</si>
  <si>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</si>
  <si>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</si>
  <si>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</si>
  <si>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</si>
  <si>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</si>
  <si>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</si>
  <si>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</si>
  <si>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</si>
  <si>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</si>
  <si>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</si>
  <si>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</si>
  <si>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</si>
  <si>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</si>
  <si>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</si>
  <si>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</si>
  <si>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</si>
  <si>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</si>
  <si>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</si>
  <si>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</si>
  <si>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</si>
  <si>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</si>
  <si>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</si>
  <si>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</si>
  <si>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</si>
  <si>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</si>
  <si>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</si>
  <si>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</si>
  <si>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</si>
  <si>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</si>
  <si>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</si>
  <si>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</si>
  <si>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</si>
  <si>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</si>
  <si>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</si>
  <si>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</si>
  <si>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</si>
  <si>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</si>
  <si>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</si>
  <si>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</si>
  <si>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</si>
  <si>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</si>
  <si>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</si>
  <si>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</si>
  <si>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</si>
  <si>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</si>
  <si>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</si>
  <si>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</si>
  <si>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</si>
  <si>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</si>
  <si>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</si>
  <si>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</si>
  <si>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</si>
  <si>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</si>
  <si>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</si>
  <si>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</si>
  <si>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</si>
  <si>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</si>
  <si>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</si>
  <si>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</si>
  <si>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</si>
  <si>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</si>
  <si>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</si>
  <si>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</si>
  <si>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</si>
  <si>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</si>
  <si>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</si>
  <si>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</si>
  <si>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</si>
  <si>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</si>
  <si>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</si>
  <si>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</si>
  <si>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</si>
  <si>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</si>
  <si>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</si>
  <si>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</si>
  <si>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</si>
  <si>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</si>
  <si>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</si>
  <si>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</si>
  <si>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</si>
  <si>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</si>
  <si>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</si>
  <si>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</si>
  <si>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</si>
  <si>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</si>
  <si>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</si>
  <si>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</si>
  <si>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</si>
  <si>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</si>
  <si>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</si>
  <si>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</si>
  <si>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</si>
  <si>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</si>
  <si>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</si>
  <si>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</si>
  <si>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</si>
  <si>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</si>
  <si>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</si>
  <si>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</si>
  <si>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</si>
  <si>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</si>
  <si>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</si>
  <si>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</si>
  <si>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</si>
  <si>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</si>
  <si>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</si>
  <si>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</si>
  <si>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</si>
  <si>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</si>
  <si>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</si>
  <si>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</si>
  <si>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</si>
  <si>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</si>
  <si>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</si>
  <si>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</si>
  <si>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</si>
  <si>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</si>
  <si>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</si>
  <si>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</si>
  <si>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</si>
  <si>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</si>
  <si>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</si>
  <si>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</si>
  <si>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</si>
  <si>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</si>
  <si>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</si>
  <si>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</si>
  <si>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</si>
  <si>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</si>
  <si>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</si>
  <si>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</si>
  <si>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</si>
  <si>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</si>
  <si>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</si>
  <si>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</si>
  <si>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</si>
  <si>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</si>
  <si>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</si>
  <si>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</si>
  <si>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</si>
  <si>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</si>
  <si>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</si>
  <si>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</si>
  <si>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</si>
  <si>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</si>
  <si>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</si>
  <si>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</si>
  <si>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</si>
  <si>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</si>
  <si>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</si>
  <si>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</si>
  <si>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</si>
  <si>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</si>
  <si>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</si>
  <si>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</si>
  <si>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</si>
  <si>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</si>
  <si>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</si>
  <si>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</si>
  <si>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</si>
  <si>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</si>
  <si>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</si>
  <si>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</si>
  <si>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</si>
  <si>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</si>
  <si>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</si>
  <si>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</si>
  <si>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</si>
  <si>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</si>
  <si>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</si>
  <si>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</si>
  <si>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</si>
  <si>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</si>
  <si>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</si>
  <si>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</si>
  <si>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</si>
  <si>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</si>
  <si>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</si>
  <si>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</si>
  <si>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</si>
  <si>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</si>
  <si>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</si>
  <si>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</si>
  <si>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</si>
  <si>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</si>
  <si>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</si>
  <si>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</si>
  <si>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</si>
  <si>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</si>
  <si>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</si>
  <si>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</si>
  <si>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</si>
  <si>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</si>
  <si>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</si>
  <si>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</si>
  <si>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</si>
  <si>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</si>
  <si>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</si>
  <si>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</si>
  <si>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</si>
  <si>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</si>
  <si>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</si>
  <si>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</si>
  <si>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</si>
  <si>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</si>
  <si>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</si>
  <si>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</si>
  <si>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</si>
  <si>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</si>
  <si>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</si>
  <si>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</si>
  <si>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</si>
  <si>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</si>
  <si>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</si>
  <si>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</si>
  <si>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</si>
  <si>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</si>
  <si>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</si>
  <si>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</si>
  <si>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</si>
  <si>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</si>
  <si>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</si>
  <si>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</si>
  <si>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</si>
  <si>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</si>
  <si>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</si>
  <si>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</si>
  <si>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</si>
  <si>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</si>
  <si>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</si>
  <si>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</si>
  <si>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</si>
  <si>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</si>
  <si>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</si>
  <si>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</si>
  <si>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</si>
  <si>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</si>
  <si>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</si>
  <si>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</si>
  <si>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</si>
  <si>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</si>
  <si>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</si>
  <si>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</si>
  <si>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</si>
  <si>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</si>
  <si>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</si>
  <si>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</si>
  <si>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</si>
  <si>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</si>
  <si>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</si>
  <si>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</si>
  <si>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</si>
  <si>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</si>
  <si>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</si>
  <si>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</si>
  <si>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</si>
  <si>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</si>
  <si>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</si>
  <si>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</si>
  <si>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</si>
  <si>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</si>
  <si>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</si>
  <si>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</si>
  <si>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</si>
  <si>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</si>
  <si>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</si>
  <si>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</si>
  <si>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</si>
  <si>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</si>
  <si>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</si>
  <si>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</si>
  <si>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</si>
  <si>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</si>
  <si>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</si>
  <si>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</si>
  <si>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</si>
  <si>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</si>
  <si>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</si>
  <si>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</si>
  <si>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</si>
  <si>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</si>
  <si>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</si>
  <si>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</si>
  <si>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</si>
  <si>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</si>
  <si>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</si>
  <si>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</si>
  <si>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</si>
  <si>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</si>
  <si>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</si>
  <si>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</si>
  <si>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</si>
  <si>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</si>
  <si>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</si>
  <si>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</si>
  <si>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</si>
  <si>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</si>
  <si>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</si>
  <si>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</si>
  <si>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</si>
  <si>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</si>
  <si>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</si>
  <si>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</si>
  <si>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</si>
  <si>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</si>
  <si>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</si>
  <si>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</si>
  <si>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</si>
  <si>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</si>
  <si>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</si>
  <si>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</si>
  <si>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</si>
  <si>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</si>
  <si>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</si>
  <si>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</si>
  <si>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</si>
  <si>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</si>
  <si>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</si>
  <si>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</si>
  <si>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</si>
  <si>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</si>
  <si>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</si>
  <si>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</si>
  <si>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</si>
  <si>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</si>
  <si>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</si>
  <si>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</si>
  <si>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</si>
  <si>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</si>
  <si>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</si>
  <si>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</si>
  <si>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</si>
  <si>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</si>
  <si>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</si>
  <si>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</si>
  <si>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</si>
  <si>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</si>
  <si>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</si>
  <si>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</si>
  <si>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</si>
  <si>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</si>
  <si>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</si>
  <si>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</si>
  <si>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</si>
  <si>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</si>
  <si>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</si>
  <si>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</si>
  <si>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</si>
  <si>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</si>
  <si>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</si>
  <si>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</si>
  <si>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</si>
  <si>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</si>
  <si>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</si>
  <si>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</si>
  <si>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</si>
  <si>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</si>
  <si>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</si>
  <si>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</si>
  <si>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</si>
  <si>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</si>
  <si>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</si>
  <si>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</si>
  <si>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</si>
  <si>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</si>
  <si>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</si>
  <si>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</si>
  <si>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</si>
  <si>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</si>
  <si>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</si>
  <si>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</si>
  <si>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</si>
  <si>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</si>
  <si>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</si>
  <si>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</si>
  <si>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</si>
  <si>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</si>
  <si>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</si>
  <si>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</si>
  <si>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</si>
  <si>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</si>
  <si>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</si>
  <si>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</si>
  <si>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</si>
  <si>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</si>
  <si>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</si>
  <si>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</si>
  <si>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</si>
  <si>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</si>
  <si>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</si>
  <si>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</si>
  <si>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</si>
  <si>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</si>
  <si>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</si>
  <si>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</si>
  <si>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</si>
  <si>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</si>
  <si>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</si>
  <si>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</si>
  <si>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</si>
  <si>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</si>
  <si>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</si>
  <si>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</si>
  <si>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</si>
  <si>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</si>
  <si>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</si>
  <si>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</si>
  <si>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</si>
  <si>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</si>
  <si>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</si>
  <si>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</si>
  <si>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</si>
  <si>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</si>
  <si>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</si>
  <si>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</si>
  <si>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</si>
  <si>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</si>
  <si>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</si>
  <si>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</si>
  <si>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</si>
  <si>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</si>
  <si>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</si>
  <si>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</si>
  <si>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</si>
  <si>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</si>
  <si>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</si>
  <si>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</si>
  <si>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</si>
  <si>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</si>
  <si>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</si>
  <si>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</si>
  <si>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</si>
  <si>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</si>
  <si>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</si>
  <si>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</si>
  <si>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</si>
  <si>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</si>
  <si>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</si>
  <si>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</si>
  <si>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</si>
  <si>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</si>
  <si>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</si>
  <si>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</si>
  <si>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</si>
  <si>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</si>
  <si>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</si>
  <si>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</si>
  <si>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</si>
  <si>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</si>
  <si>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</si>
  <si>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</si>
  <si>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</si>
  <si>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</si>
  <si>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</si>
  <si>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</si>
  <si>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</si>
  <si>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</si>
  <si>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</si>
  <si>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</si>
  <si>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</si>
  <si>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</si>
  <si>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</si>
  <si>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</si>
  <si>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</si>
  <si>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</si>
  <si>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</si>
  <si>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</si>
  <si>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</si>
  <si>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</si>
  <si>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</si>
  <si>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</si>
  <si>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</si>
  <si>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</si>
  <si>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</si>
  <si>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</si>
  <si>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</si>
  <si>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</si>
  <si>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</si>
  <si>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</si>
  <si>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</si>
  <si>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</si>
  <si>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</si>
  <si>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</si>
  <si>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</si>
  <si>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</si>
  <si>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</si>
  <si>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</si>
  <si>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</si>
  <si>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</si>
  <si>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</si>
  <si>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</si>
  <si>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</si>
  <si>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</si>
  <si>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</si>
  <si>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</si>
  <si>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</si>
  <si>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</si>
  <si>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</si>
  <si>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</si>
  <si>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</si>
  <si>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</si>
  <si>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</si>
  <si>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</si>
  <si>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</si>
  <si>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</si>
  <si>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</si>
  <si>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</si>
  <si>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</si>
  <si>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</si>
  <si>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</si>
  <si>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</si>
  <si>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</si>
  <si>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</si>
  <si>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</si>
  <si>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</si>
  <si>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</si>
  <si>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</si>
  <si>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</si>
  <si>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</si>
  <si>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</si>
  <si>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</si>
  <si>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</si>
  <si>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</si>
  <si>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</si>
  <si>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</si>
  <si>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</si>
  <si>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</si>
  <si>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</si>
  <si>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</si>
  <si>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</si>
  <si>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</si>
  <si>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</si>
  <si>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</si>
  <si>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</si>
  <si>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</si>
  <si>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</si>
  <si>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</si>
  <si>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</si>
  <si>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</si>
  <si>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</si>
  <si>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</si>
  <si>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</si>
  <si>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</si>
  <si>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</si>
  <si>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</si>
  <si>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</si>
  <si>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</si>
  <si>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</si>
  <si>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</si>
  <si>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</si>
  <si>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</si>
  <si>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</si>
  <si>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</si>
  <si>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</si>
  <si>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</si>
  <si>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</si>
  <si>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</si>
  <si>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</si>
  <si>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</si>
  <si>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</si>
  <si>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</si>
  <si>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</si>
  <si>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</si>
  <si>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</si>
  <si>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</si>
  <si>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</si>
  <si>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</si>
  <si>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</si>
  <si>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</si>
  <si>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</si>
  <si>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</si>
  <si>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</si>
  <si>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</si>
  <si>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</si>
  <si>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</si>
  <si>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</si>
  <si>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</si>
  <si>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</si>
  <si>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</si>
  <si>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</si>
  <si>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</si>
  <si>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</si>
  <si>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</si>
  <si>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</si>
  <si>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</si>
  <si>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</si>
  <si>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</si>
  <si>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</si>
  <si>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</si>
  <si>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</si>
  <si>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</si>
  <si>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</si>
  <si>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</si>
  <si>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</si>
  <si>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</si>
  <si>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</si>
  <si>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</si>
  <si>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</si>
  <si>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</si>
  <si>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</si>
  <si>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</si>
  <si>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</si>
  <si>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</si>
  <si>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</si>
  <si>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</si>
  <si>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</si>
  <si>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</si>
  <si>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</si>
  <si>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</si>
  <si>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</si>
  <si>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</si>
  <si>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</si>
  <si>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</si>
  <si>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</si>
  <si>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</si>
  <si>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</si>
  <si>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</si>
  <si>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</si>
  <si>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</si>
  <si>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</si>
  <si>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</si>
  <si>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</si>
  <si>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</si>
  <si>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</si>
  <si>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</si>
  <si>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</si>
  <si>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</si>
  <si>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</si>
  <si>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</si>
  <si>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</si>
  <si>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</si>
  <si>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</si>
  <si>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</si>
  <si>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</si>
  <si>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</si>
  <si>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</si>
  <si>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</si>
  <si>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</si>
  <si>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</si>
  <si>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</si>
  <si>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</si>
  <si>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</si>
  <si>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</si>
  <si>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</si>
  <si>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</si>
  <si>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</si>
  <si>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</si>
  <si>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</si>
  <si>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</si>
  <si>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</si>
  <si>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</si>
  <si>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</si>
  <si>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</si>
  <si>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</si>
  <si>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</si>
  <si>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</si>
  <si>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</si>
  <si>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</si>
  <si>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</si>
  <si>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</si>
  <si>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</si>
  <si>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</si>
  <si>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</si>
  <si>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</si>
  <si>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</si>
  <si>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</si>
  <si>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</si>
  <si>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</si>
  <si>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</si>
  <si>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</si>
  <si>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</si>
  <si>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</si>
  <si>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</si>
  <si>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</si>
  <si>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</si>
  <si>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</si>
  <si>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</si>
  <si>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</si>
  <si>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</si>
  <si>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</si>
  <si>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</si>
  <si>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</si>
  <si>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</si>
  <si>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</si>
  <si>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</si>
  <si>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</si>
  <si>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</si>
  <si>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</si>
  <si>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</si>
  <si>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</si>
  <si>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</si>
  <si>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</si>
  <si>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</si>
  <si>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</si>
  <si>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</si>
  <si>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</si>
  <si>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</si>
  <si>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</si>
  <si>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</si>
  <si>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</si>
  <si>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</si>
  <si>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</si>
  <si>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</si>
  <si>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</si>
  <si>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</si>
  <si>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</si>
  <si>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</si>
  <si>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</si>
  <si>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</si>
  <si>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</si>
  <si>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</si>
  <si>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</si>
  <si>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</si>
  <si>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</si>
  <si>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</si>
  <si>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</si>
  <si>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</si>
  <si>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</si>
  <si>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</si>
  <si>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</si>
  <si>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</si>
  <si>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</si>
  <si>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</si>
  <si>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</si>
  <si>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</si>
  <si>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</si>
  <si>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</si>
  <si>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</si>
  <si>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</si>
  <si>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</si>
  <si>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</si>
  <si>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</si>
  <si>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</si>
  <si>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</si>
  <si>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</si>
  <si>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</si>
  <si>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</si>
  <si>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</si>
  <si>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</si>
  <si>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</si>
  <si>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</si>
  <si>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</si>
  <si>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</si>
  <si>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</si>
  <si>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</si>
  <si>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</si>
  <si>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</si>
  <si>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</si>
  <si>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</si>
  <si>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</si>
  <si>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</si>
  <si>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</si>
  <si>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</si>
  <si>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</si>
  <si>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</si>
  <si>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</si>
  <si>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</si>
  <si>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</si>
  <si>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</si>
  <si>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</si>
  <si>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</si>
  <si>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</si>
  <si>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</si>
  <si>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</si>
  <si>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</si>
  <si>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</si>
  <si>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</si>
  <si>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</si>
  <si>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</si>
  <si>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</si>
  <si>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</si>
  <si>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</si>
  <si>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</si>
  <si>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</si>
  <si>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</si>
  <si>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</si>
  <si>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</si>
  <si>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</si>
  <si>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</si>
  <si>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</si>
  <si>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</si>
  <si>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</si>
  <si>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</si>
  <si>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</si>
  <si>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</si>
  <si>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</si>
  <si>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</si>
  <si>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</si>
  <si>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</si>
  <si>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</si>
  <si>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</si>
  <si>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</si>
  <si>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</si>
  <si>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</si>
  <si>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</si>
  <si>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</si>
  <si>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</si>
  <si>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</si>
  <si>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</si>
  <si>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</si>
  <si>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</si>
  <si>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</si>
  <si>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</si>
  <si>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</si>
  <si>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</si>
  <si>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</si>
  <si>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</si>
  <si>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</si>
  <si>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</si>
  <si>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</si>
  <si>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</si>
  <si>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</si>
  <si>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</si>
  <si>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</si>
  <si>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</si>
  <si>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</si>
  <si>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</si>
  <si>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</si>
  <si>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</si>
  <si>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</si>
  <si>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</si>
  <si>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</si>
  <si>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</si>
  <si>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</si>
  <si>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</si>
  <si>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</si>
  <si>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</si>
  <si>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</si>
  <si>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</si>
  <si>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</si>
  <si>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</si>
  <si>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</si>
  <si>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</si>
  <si>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</si>
  <si>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</si>
  <si>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</si>
  <si>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</si>
  <si>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</si>
  <si>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</si>
  <si>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</si>
  <si>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</si>
  <si>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</si>
  <si>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</si>
  <si>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</si>
  <si>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</si>
  <si>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</si>
  <si>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</si>
  <si>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</si>
  <si>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</si>
  <si>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</si>
  <si>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</si>
  <si>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</si>
  <si>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</si>
  <si>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</si>
  <si>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</si>
  <si>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</si>
  <si>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</si>
  <si>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</si>
  <si>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</si>
  <si>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</si>
  <si>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</si>
  <si>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</si>
  <si>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</si>
  <si>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</si>
  <si>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</si>
  <si>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</si>
  <si>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</si>
  <si>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</si>
  <si>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</si>
  <si>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</si>
  <si>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</si>
  <si>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</si>
  <si>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</si>
  <si>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</si>
  <si>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</si>
  <si>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</si>
  <si>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</si>
  <si>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</si>
  <si>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</si>
  <si>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</si>
  <si>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</si>
  <si>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</si>
  <si>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</si>
  <si>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</si>
  <si>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</si>
  <si>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</si>
  <si>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</si>
  <si>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</si>
  <si>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</si>
  <si>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</si>
  <si>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</si>
  <si>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</si>
  <si>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</si>
  <si>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</si>
  <si>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</si>
  <si>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</si>
  <si>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</si>
  <si>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</si>
  <si>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</si>
  <si>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</si>
  <si>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</si>
  <si>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</si>
  <si>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</si>
  <si>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</si>
  <si>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</si>
  <si>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</si>
  <si>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</si>
  <si>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</si>
  <si>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</si>
  <si>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</si>
  <si>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</si>
  <si>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</si>
  <si>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</si>
  <si>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</si>
  <si>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</si>
  <si>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</si>
  <si>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</si>
  <si>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</si>
  <si>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</si>
  <si>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</si>
  <si>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</si>
  <si>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</si>
  <si>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</si>
  <si>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</si>
  <si>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</si>
  <si>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</si>
  <si>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</si>
  <si>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</si>
  <si>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</si>
  <si>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</si>
  <si>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</si>
  <si>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</si>
  <si>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</si>
  <si>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</si>
  <si>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</si>
  <si>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</si>
  <si>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</si>
  <si>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</si>
  <si>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</si>
  <si>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</si>
  <si>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</si>
  <si>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</si>
  <si>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</si>
  <si>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</si>
  <si>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</si>
  <si>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</si>
  <si>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</si>
  <si>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</si>
  <si>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</si>
  <si>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</si>
  <si>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</si>
  <si>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</si>
  <si>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</si>
  <si>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</si>
  <si>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</si>
  <si>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</si>
  <si>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</si>
  <si>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</si>
  <si>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</si>
  <si>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</si>
  <si>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</si>
  <si>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</si>
  <si>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</si>
  <si>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</si>
  <si>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</si>
  <si>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</si>
  <si>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</si>
  <si>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</si>
  <si>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</si>
  <si>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</si>
  <si>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</si>
  <si>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</si>
  <si>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</si>
  <si>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</si>
  <si>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</si>
  <si>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</si>
  <si>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</si>
  <si>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</si>
  <si>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</si>
  <si>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</si>
  <si>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</si>
  <si>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</si>
  <si>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</si>
  <si>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</si>
  <si>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</si>
  <si>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</si>
  <si>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</si>
  <si>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</si>
  <si>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</si>
  <si>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</si>
  <si>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</si>
  <si>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</si>
  <si>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</si>
  <si>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</si>
  <si>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</si>
  <si>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</si>
  <si>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</si>
  <si>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</si>
  <si>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</si>
  <si>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</si>
  <si>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</si>
  <si>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</si>
  <si>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</si>
  <si>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</si>
  <si>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</si>
  <si>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</si>
  <si>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</si>
  <si>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</si>
  <si>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</si>
  <si>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</si>
  <si>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</si>
  <si>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</si>
  <si>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</si>
  <si>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</si>
  <si>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</si>
  <si>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</si>
  <si>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</si>
  <si>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</si>
  <si>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</si>
  <si>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</si>
  <si>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</si>
  <si>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</si>
  <si>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</si>
  <si>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</si>
  <si>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</si>
  <si>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</si>
  <si>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</si>
  <si>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</si>
  <si>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</si>
  <si>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</si>
  <si>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</si>
  <si>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</si>
  <si>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</si>
  <si>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</si>
  <si>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</si>
  <si>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</si>
  <si>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</si>
  <si>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</si>
  <si>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</si>
  <si>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</si>
  <si>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</si>
  <si>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</si>
  <si>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</si>
  <si>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</si>
  <si>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</si>
  <si>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</si>
  <si>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</si>
  <si>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</si>
  <si>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</si>
  <si>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</si>
  <si>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</si>
  <si>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</si>
  <si>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</si>
  <si>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</si>
  <si>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</si>
  <si>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</si>
  <si>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</si>
  <si>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</si>
  <si>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</si>
  <si>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</si>
  <si>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</si>
  <si>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</si>
  <si>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</si>
  <si>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</si>
  <si>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</si>
  <si>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</si>
  <si>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</si>
  <si>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</si>
  <si>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</si>
  <si>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</si>
  <si>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</si>
  <si>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</si>
  <si>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</si>
  <si>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</si>
  <si>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</si>
  <si>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</si>
  <si>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</si>
  <si>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</si>
  <si>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</si>
  <si>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</si>
  <si>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</si>
  <si>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</si>
  <si>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</si>
  <si>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</si>
  <si>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</si>
  <si>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</si>
  <si>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</si>
  <si>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</si>
  <si>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</si>
  <si>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</si>
  <si>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</si>
  <si>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</si>
  <si>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</si>
  <si>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</si>
  <si>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</si>
  <si>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</si>
  <si>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</si>
  <si>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</si>
  <si>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</si>
  <si>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</si>
  <si>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</si>
  <si>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</si>
  <si>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</si>
  <si>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</si>
  <si>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</si>
  <si>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</si>
  <si>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</si>
  <si>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</si>
  <si>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</si>
  <si>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</si>
  <si>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</si>
  <si>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</si>
  <si>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</si>
  <si>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</si>
  <si>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</si>
  <si>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</si>
  <si>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</si>
  <si>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</si>
  <si>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</si>
  <si>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</si>
  <si>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</si>
  <si>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</si>
  <si>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</si>
  <si>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</si>
  <si>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</si>
  <si>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</si>
  <si>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</si>
  <si>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</si>
  <si>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</si>
  <si>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</si>
  <si>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</si>
  <si>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</si>
  <si>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</si>
  <si>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</si>
  <si>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</si>
  <si>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</si>
  <si>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</si>
  <si>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</si>
  <si>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</si>
  <si>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</si>
  <si>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</si>
  <si>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</si>
  <si>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</si>
  <si>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</si>
  <si>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</si>
  <si>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</si>
  <si>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</si>
  <si>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</si>
  <si>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</si>
  <si>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</si>
  <si>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</si>
  <si>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</si>
  <si>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</si>
  <si>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</si>
  <si>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</si>
  <si>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</si>
  <si>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</si>
  <si>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</si>
  <si>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</si>
  <si>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</si>
  <si>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</si>
  <si>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</si>
  <si>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</si>
  <si>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</si>
  <si>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</si>
  <si>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</si>
  <si>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</si>
  <si>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</si>
  <si>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</si>
  <si>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</si>
  <si>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</si>
  <si>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</si>
  <si>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</si>
  <si>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</si>
  <si>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</si>
  <si>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</si>
  <si>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</si>
  <si>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</si>
  <si>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</si>
  <si>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</si>
  <si>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</si>
  <si>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</si>
  <si>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</si>
  <si>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</si>
  <si>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</si>
  <si>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</si>
  <si>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</si>
  <si>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</si>
  <si>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</si>
  <si>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</si>
  <si>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</si>
  <si>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</si>
  <si>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</si>
  <si>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</si>
  <si>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</si>
  <si>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</si>
  <si>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</si>
  <si>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</si>
  <si>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</si>
  <si>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</si>
  <si>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</si>
  <si>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</si>
  <si>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</si>
  <si>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</si>
  <si>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</si>
  <si>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</si>
  <si>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</si>
  <si>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</si>
  <si>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</si>
  <si>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</si>
  <si>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</si>
  <si>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</si>
  <si>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</si>
  <si>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</si>
  <si>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</si>
  <si>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</si>
  <si>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</si>
  <si>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</si>
  <si>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</si>
  <si>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</si>
  <si>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</si>
  <si>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</si>
  <si>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</si>
  <si>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</si>
  <si>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</si>
  <si>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</si>
  <si>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</si>
  <si>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</si>
  <si>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</si>
  <si>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</si>
  <si>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</si>
  <si>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</si>
  <si>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</si>
  <si>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</si>
  <si>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</si>
  <si>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</si>
  <si>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</si>
  <si>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</si>
  <si>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</si>
  <si>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</si>
  <si>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</si>
  <si>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</si>
  <si>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</si>
  <si>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</si>
  <si>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</si>
  <si>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</si>
  <si>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</si>
  <si>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</si>
  <si>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</si>
  <si>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</si>
  <si>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</si>
  <si>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</si>
  <si>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</si>
  <si>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</si>
  <si>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</si>
  <si>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</si>
  <si>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</si>
  <si>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</si>
  <si>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</si>
  <si>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</si>
  <si>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</si>
  <si>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</si>
  <si>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</si>
  <si>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</si>
  <si>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</si>
  <si>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</si>
  <si>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</si>
  <si>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</si>
  <si>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</si>
  <si>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</si>
  <si>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</si>
  <si>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</si>
  <si>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</si>
  <si>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</si>
  <si>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</si>
  <si>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</si>
  <si>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</si>
  <si>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</si>
  <si>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</si>
  <si>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</si>
  <si>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</si>
  <si>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</si>
  <si>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</si>
  <si>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</si>
  <si>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</si>
  <si>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</si>
  <si>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</si>
  <si>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</si>
  <si>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</si>
  <si>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</si>
  <si>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</si>
  <si>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</si>
  <si>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</si>
  <si>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</si>
  <si>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</si>
  <si>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</si>
  <si>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</si>
  <si>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</si>
  <si>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</si>
  <si>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</si>
  <si>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</si>
  <si>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</si>
  <si>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</si>
  <si>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</si>
  <si>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</si>
  <si>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</si>
  <si>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</si>
  <si>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</si>
  <si>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</si>
  <si>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</si>
  <si>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</si>
  <si>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</si>
  <si>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</si>
  <si>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</si>
  <si>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</si>
  <si>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</si>
  <si>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</si>
  <si>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</si>
  <si>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</si>
  <si>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</si>
  <si>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</si>
  <si>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</si>
  <si>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</si>
  <si>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</si>
  <si>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</si>
  <si>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</si>
  <si>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</si>
  <si>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</si>
  <si>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</si>
  <si>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</si>
  <si>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</si>
  <si>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</si>
  <si>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</si>
  <si>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</si>
  <si>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</si>
  <si>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</si>
  <si>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</si>
  <si>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</si>
  <si>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</si>
  <si>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</si>
  <si>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</si>
  <si>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</si>
  <si>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</si>
  <si>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</si>
  <si>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</si>
  <si>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</si>
  <si>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</si>
  <si>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</si>
  <si>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</si>
  <si>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</si>
  <si>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</si>
  <si>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</si>
  <si>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</si>
  <si>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</si>
  <si>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</si>
  <si>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</si>
  <si>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</si>
  <si>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</si>
  <si>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</si>
  <si>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</si>
  <si>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</si>
  <si>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</si>
  <si>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</si>
  <si>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</si>
  <si>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</si>
  <si>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</si>
  <si>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</si>
  <si>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</si>
  <si>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</si>
  <si>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</si>
  <si>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</si>
  <si>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</si>
  <si>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</si>
  <si>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</si>
  <si>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</si>
  <si>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</si>
  <si>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</si>
  <si>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</si>
  <si>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</si>
  <si>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</si>
  <si>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</si>
  <si>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</si>
  <si>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</si>
  <si>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</si>
  <si>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</si>
  <si>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</si>
  <si>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</si>
  <si>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</si>
  <si>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</si>
  <si>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</si>
  <si>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</si>
  <si>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</si>
  <si>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</si>
  <si>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</si>
  <si>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</si>
  <si>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</si>
  <si>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</si>
  <si>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</si>
  <si>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</si>
  <si>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</si>
  <si>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</si>
  <si>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</si>
  <si>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</si>
  <si>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</si>
  <si>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</si>
  <si>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</si>
  <si>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</si>
  <si>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</si>
  <si>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</si>
  <si>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</si>
  <si>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</si>
  <si>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</si>
  <si>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</si>
  <si>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</si>
  <si>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</si>
  <si>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</si>
  <si>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</si>
  <si>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</si>
  <si>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</si>
  <si>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</si>
  <si>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</si>
  <si>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</si>
  <si>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</si>
  <si>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</si>
  <si>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</si>
  <si>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</si>
  <si>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</si>
  <si>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</si>
  <si>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</si>
  <si>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</si>
  <si>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</si>
  <si>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</si>
  <si>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</si>
  <si>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</si>
  <si>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</si>
  <si>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</si>
  <si>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</si>
  <si>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</si>
  <si>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</si>
  <si>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</si>
  <si>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</si>
  <si>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</si>
  <si>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</si>
  <si>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</si>
  <si>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</si>
  <si>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</si>
  <si>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</si>
  <si>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</si>
  <si>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</si>
  <si>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</si>
  <si>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</si>
  <si>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</si>
  <si>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</si>
  <si>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</si>
  <si>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</si>
  <si>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</si>
  <si>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</si>
  <si>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</si>
  <si>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</si>
  <si>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</si>
  <si>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</si>
  <si>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</si>
  <si>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</si>
  <si>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</si>
  <si>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</si>
  <si>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</si>
  <si>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</si>
  <si>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</si>
  <si>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</si>
  <si>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</si>
  <si>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</si>
  <si>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</si>
  <si>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</si>
  <si>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</si>
  <si>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</si>
  <si>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</si>
  <si>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</si>
  <si>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</si>
  <si>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</si>
  <si>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</si>
  <si>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</si>
  <si>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</si>
  <si>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</si>
  <si>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</si>
  <si>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</si>
  <si>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</si>
  <si>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</si>
  <si>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</si>
  <si>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</si>
  <si>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</si>
  <si>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</si>
  <si>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</si>
  <si>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</si>
  <si>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</si>
  <si>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</si>
  <si>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</si>
  <si>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</si>
  <si>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</si>
  <si>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</si>
  <si>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</si>
  <si>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</si>
  <si>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</si>
  <si>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</si>
  <si>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</si>
  <si>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</si>
  <si>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</si>
  <si>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</si>
  <si>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</si>
  <si>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</si>
  <si>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</si>
  <si>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</si>
  <si>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</si>
  <si>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</si>
  <si>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</si>
  <si>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</si>
  <si>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</si>
  <si>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</si>
  <si>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</si>
  <si>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</si>
  <si>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</si>
  <si>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</si>
  <si>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</si>
  <si>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</si>
  <si>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</si>
  <si>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</si>
  <si>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</si>
  <si>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</si>
  <si>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</si>
  <si>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</si>
  <si>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</si>
  <si>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</si>
  <si>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</si>
  <si>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</si>
  <si>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</si>
  <si>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</si>
  <si>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</si>
  <si>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</si>
  <si>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</si>
  <si>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</si>
  <si>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</si>
  <si>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</si>
  <si>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</si>
  <si>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</si>
  <si>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</si>
  <si>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</si>
  <si>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</si>
  <si>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</si>
  <si>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</si>
  <si>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</si>
  <si>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</si>
  <si>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</si>
  <si>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</si>
  <si>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</si>
  <si>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</si>
  <si>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</si>
  <si>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</si>
  <si>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</si>
  <si>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</si>
  <si>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</si>
  <si>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</si>
  <si>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</si>
  <si>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</si>
  <si>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</si>
  <si>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</si>
  <si>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</si>
  <si>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</si>
  <si>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</si>
  <si>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</si>
  <si>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</si>
  <si>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</si>
  <si>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</si>
  <si>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</si>
  <si>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</si>
  <si>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</si>
  <si>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</si>
  <si>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</si>
  <si>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</si>
  <si>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</si>
  <si>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</si>
  <si>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</si>
  <si>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</si>
  <si>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</si>
  <si>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</si>
  <si>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</si>
  <si>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</si>
  <si>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</si>
  <si>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</si>
  <si>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</si>
  <si>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</si>
  <si>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</si>
  <si>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</si>
  <si>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</si>
  <si>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</si>
  <si>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</si>
  <si>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</si>
  <si>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</si>
  <si>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</si>
  <si>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</si>
  <si>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</si>
  <si>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</si>
  <si>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</si>
  <si>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</si>
  <si>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</si>
  <si>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</si>
  <si>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</si>
  <si>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</si>
  <si>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</si>
  <si>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</si>
  <si>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</si>
  <si>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</si>
  <si>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</si>
  <si>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</si>
  <si>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</si>
  <si>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</si>
  <si>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</si>
  <si>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</si>
  <si>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</si>
  <si>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</si>
  <si>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</si>
  <si>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</si>
  <si>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</si>
  <si>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</si>
  <si>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</si>
  <si>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</si>
  <si>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</si>
  <si>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</si>
  <si>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</si>
  <si>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</si>
  <si>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</si>
  <si>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</si>
  <si>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</si>
  <si>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</si>
  <si>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</si>
  <si>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</si>
  <si>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</si>
  <si>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</si>
  <si>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</si>
  <si>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</si>
  <si>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</si>
  <si>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</si>
  <si>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</si>
  <si>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</si>
  <si>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</si>
  <si>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</si>
  <si>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</si>
  <si>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</si>
  <si>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</si>
  <si>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</si>
  <si>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</si>
  <si>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</si>
  <si>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</si>
  <si>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</si>
  <si>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</si>
  <si>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</si>
  <si>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</si>
  <si>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</si>
  <si>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</si>
  <si>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</si>
  <si>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</si>
  <si>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</si>
  <si>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</si>
  <si>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</si>
  <si>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</si>
  <si>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</si>
  <si>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</si>
  <si>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</si>
  <si>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</si>
  <si>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</si>
  <si>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</si>
  <si>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</si>
  <si>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</si>
  <si>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</si>
  <si>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</si>
  <si>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</si>
  <si>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</si>
  <si>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</si>
  <si>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</si>
  <si>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</si>
  <si>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</si>
  <si>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</si>
  <si>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</si>
  <si>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</si>
  <si>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</si>
  <si>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</si>
  <si>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</si>
  <si>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</si>
  <si>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</si>
  <si>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</si>
  <si>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</si>
  <si>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</si>
  <si>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</si>
  <si>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</si>
  <si>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</si>
  <si>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</si>
  <si>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</si>
  <si>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</si>
  <si>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</si>
  <si>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</si>
  <si>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</si>
  <si>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</si>
  <si>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</si>
  <si>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</si>
  <si>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</si>
  <si>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</si>
  <si>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</si>
  <si>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</si>
  <si>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</si>
  <si>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</si>
  <si>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</si>
  <si>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</si>
  <si>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</si>
  <si>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</si>
  <si>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</si>
  <si>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</si>
  <si>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</si>
  <si>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</si>
  <si>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</si>
  <si>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</si>
  <si>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</si>
  <si>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</si>
  <si>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</si>
  <si>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</si>
  <si>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</si>
  <si>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</si>
  <si>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</si>
  <si>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</si>
  <si>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</si>
  <si>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</si>
  <si>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</si>
  <si>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</si>
  <si>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</si>
  <si>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</si>
  <si>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</si>
  <si>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</si>
  <si>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</si>
  <si>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</si>
  <si>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</si>
  <si>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</si>
  <si>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</si>
  <si>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</si>
  <si>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</si>
  <si>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</si>
  <si>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</si>
  <si>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</si>
  <si>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</si>
  <si>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</si>
  <si>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</si>
  <si>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</si>
  <si>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</si>
  <si>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</si>
  <si>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</si>
  <si>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</si>
  <si>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</si>
  <si>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</si>
  <si>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</si>
  <si>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</si>
  <si>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</si>
  <si>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</si>
  <si>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</si>
  <si>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</si>
  <si>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</si>
  <si>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</si>
  <si>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</si>
  <si>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</si>
  <si>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</si>
  <si>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</si>
  <si>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</si>
  <si>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</si>
  <si>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</si>
  <si>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</si>
  <si>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</si>
  <si>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</si>
  <si>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</si>
  <si>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</si>
  <si>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</si>
  <si>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</si>
  <si>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</si>
  <si>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</si>
  <si>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</si>
  <si>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</si>
  <si>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</si>
  <si>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</si>
  <si>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</si>
  <si>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</si>
  <si>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</si>
  <si>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</si>
  <si>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</si>
  <si>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</si>
  <si>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</si>
  <si>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</si>
  <si>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</si>
  <si>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</si>
  <si>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</si>
  <si>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</si>
  <si>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</si>
  <si>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</si>
  <si>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</si>
  <si>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</si>
  <si>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</si>
  <si>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</si>
  <si>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</si>
  <si>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</si>
  <si>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</si>
  <si>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</si>
  <si>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</si>
  <si>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</si>
  <si>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</si>
  <si>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</si>
  <si>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</si>
  <si>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</si>
  <si>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</si>
  <si>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</si>
  <si>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</si>
  <si>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</si>
  <si>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</si>
  <si>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</si>
  <si>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</si>
  <si>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</si>
  <si>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</si>
  <si>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</si>
  <si>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</si>
  <si>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</si>
  <si>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</si>
  <si>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</si>
  <si>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</si>
  <si>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</si>
  <si>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</si>
  <si>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</si>
  <si>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</si>
  <si>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</si>
  <si>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</si>
  <si>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</si>
  <si>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</si>
  <si>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</si>
  <si>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</si>
  <si>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</si>
  <si>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</si>
  <si>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</si>
  <si>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</si>
  <si>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</si>
  <si>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</si>
  <si>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</si>
  <si>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</si>
  <si>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</si>
  <si>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</si>
  <si>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</si>
  <si>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</si>
  <si>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</si>
  <si>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</si>
  <si>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</si>
  <si>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</si>
  <si>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</si>
  <si>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</si>
  <si>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</si>
  <si>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</si>
  <si>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</si>
  <si>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</si>
  <si>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</si>
  <si>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</si>
  <si>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</si>
  <si>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</si>
  <si>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</si>
  <si>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</si>
  <si>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</si>
  <si>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</si>
  <si>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</si>
  <si>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</si>
  <si>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</si>
  <si>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</si>
  <si>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</si>
  <si>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</si>
  <si>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</si>
  <si>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</si>
  <si>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</si>
  <si>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</si>
  <si>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</si>
  <si>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</si>
  <si>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</si>
  <si>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</si>
  <si>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</si>
  <si>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</si>
  <si>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</si>
  <si>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</si>
  <si>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</si>
  <si>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</si>
  <si>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</si>
  <si>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</si>
  <si>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</si>
  <si>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</si>
  <si>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</si>
  <si>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</si>
  <si>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</si>
  <si>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</si>
  <si>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</si>
  <si>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</si>
  <si>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</si>
  <si>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</si>
  <si>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</si>
  <si>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</si>
  <si>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</si>
  <si>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</si>
  <si>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</si>
  <si>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</si>
  <si>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</si>
  <si>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</si>
  <si>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</si>
  <si>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</si>
  <si>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</si>
  <si>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</si>
  <si>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</si>
  <si>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</si>
  <si>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</si>
  <si>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</si>
  <si>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</si>
  <si>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</si>
  <si>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</si>
  <si>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</si>
  <si>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</si>
  <si>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</si>
  <si>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</si>
  <si>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</si>
  <si>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</si>
  <si>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</si>
  <si>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</si>
  <si>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</si>
  <si>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</si>
  <si>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</si>
  <si>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</si>
  <si>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</si>
  <si>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</si>
  <si>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</si>
  <si>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</si>
  <si>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</si>
  <si>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</si>
  <si>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</si>
  <si>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</si>
  <si>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</si>
  <si>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</si>
  <si>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</si>
  <si>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</si>
  <si>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</si>
  <si>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</si>
  <si>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</si>
  <si>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</si>
  <si>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</si>
  <si>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</si>
  <si>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</si>
  <si>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</si>
  <si>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</si>
  <si>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</si>
  <si>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</si>
  <si>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</si>
  <si>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</si>
  <si>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</si>
  <si>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</si>
  <si>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</si>
  <si>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</si>
  <si>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</si>
  <si>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</si>
  <si>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</si>
  <si>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</si>
  <si>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</si>
  <si>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</si>
  <si>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</si>
  <si>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</si>
  <si>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</si>
  <si>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</si>
  <si>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</si>
  <si>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</si>
  <si>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</si>
  <si>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</si>
  <si>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</si>
  <si>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</si>
  <si>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</si>
  <si>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</si>
  <si>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</si>
  <si>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</si>
  <si>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</si>
  <si>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</si>
  <si>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</si>
  <si>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</si>
  <si>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</si>
  <si>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</si>
  <si>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</si>
  <si>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</si>
  <si>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</si>
  <si>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</si>
  <si>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</si>
  <si>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</si>
  <si>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</si>
  <si>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</si>
  <si>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</si>
  <si>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</si>
  <si>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</si>
  <si>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</si>
  <si>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</si>
  <si>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</si>
  <si>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</si>
  <si>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</si>
  <si>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</si>
  <si>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</si>
  <si>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</si>
  <si>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</si>
  <si>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</si>
  <si>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</si>
  <si>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</si>
  <si>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</si>
  <si>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</si>
  <si>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</si>
  <si>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</si>
  <si>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</si>
  <si>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</si>
  <si>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</si>
  <si>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</si>
  <si>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</si>
  <si>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</si>
  <si>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</si>
  <si>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</si>
  <si>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</si>
  <si>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</si>
  <si>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</si>
  <si>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</si>
  <si>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</si>
  <si>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</si>
  <si>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</si>
  <si>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</si>
  <si>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</si>
  <si>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</si>
  <si>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</si>
  <si>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</si>
  <si>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</si>
  <si>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</si>
  <si>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</si>
  <si>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</si>
  <si>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</si>
  <si>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</si>
  <si>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</si>
  <si>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</si>
  <si>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</si>
  <si>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</si>
  <si>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</si>
  <si>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</si>
  <si>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</si>
  <si>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</si>
  <si>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</si>
  <si>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</si>
  <si>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</si>
  <si>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</si>
  <si>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</si>
  <si>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</si>
  <si>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</si>
  <si>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</si>
  <si>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</si>
  <si>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</si>
  <si>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</si>
  <si>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</si>
  <si>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</si>
  <si>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</si>
  <si>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</si>
  <si>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</si>
  <si>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</si>
  <si>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</si>
  <si>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</si>
  <si>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</si>
  <si>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</si>
  <si>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</si>
  <si>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</si>
  <si>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</si>
  <si>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</si>
  <si>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</si>
  <si>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</si>
  <si>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</si>
  <si>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</si>
  <si>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</si>
  <si>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</si>
  <si>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</si>
  <si>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</si>
  <si>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</si>
  <si>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</si>
  <si>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</si>
  <si>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</si>
  <si>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</si>
  <si>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</si>
  <si>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</si>
  <si>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</si>
  <si>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</si>
  <si>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</si>
  <si>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</si>
  <si>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</si>
  <si>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</si>
  <si>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</si>
  <si>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</si>
  <si>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</si>
  <si>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</si>
  <si>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</si>
  <si>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</si>
  <si>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</si>
  <si>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</si>
  <si>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</si>
  <si>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</si>
  <si>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</si>
  <si>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</si>
  <si>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</si>
  <si>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</si>
  <si>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</si>
  <si>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</si>
  <si>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</si>
  <si>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</si>
  <si>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</si>
  <si>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</si>
  <si>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</si>
  <si>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</si>
  <si>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</si>
  <si>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</si>
  <si>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</si>
  <si>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</si>
  <si>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</si>
  <si>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</si>
  <si>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</si>
  <si>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</si>
  <si>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</si>
  <si>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</si>
  <si>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</si>
  <si>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</si>
  <si>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</si>
  <si>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</si>
  <si>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</si>
  <si>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</si>
  <si>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</si>
  <si>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</si>
  <si>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</si>
  <si>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</si>
  <si>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</si>
  <si>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</si>
  <si>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</si>
  <si>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</si>
  <si>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</si>
  <si>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</si>
  <si>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</si>
  <si>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</si>
  <si>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</si>
  <si>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</si>
  <si>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</si>
  <si>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</si>
  <si>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</si>
  <si>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</si>
  <si>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</si>
  <si>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</si>
  <si>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</si>
  <si>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</si>
  <si>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</si>
  <si>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</si>
  <si>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</si>
  <si>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</si>
  <si>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</si>
  <si>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</si>
  <si>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</si>
  <si>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</si>
  <si>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</si>
  <si>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</si>
  <si>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</si>
  <si>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</si>
  <si>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</si>
  <si>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</si>
  <si>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</si>
  <si>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</si>
  <si>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</si>
  <si>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</si>
  <si>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</si>
  <si>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</si>
  <si>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</si>
  <si>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</si>
  <si>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</si>
  <si>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</si>
  <si>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</si>
  <si>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</si>
  <si>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</si>
  <si>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</si>
  <si>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</si>
  <si>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</si>
  <si>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</si>
  <si>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</si>
  <si>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</si>
  <si>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</si>
  <si>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</si>
  <si>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</si>
  <si>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</si>
  <si>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</si>
  <si>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</si>
  <si>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</si>
  <si>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</si>
  <si>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</si>
  <si>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</si>
  <si>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</si>
  <si>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</si>
  <si>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</si>
  <si>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</si>
  <si>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</si>
  <si>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</si>
  <si>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</si>
  <si>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</si>
  <si>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</si>
  <si>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</si>
  <si>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</si>
  <si>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</si>
  <si>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</si>
  <si>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</si>
  <si>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</si>
  <si>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</si>
  <si>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</si>
  <si>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</si>
  <si>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</si>
  <si>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</si>
  <si>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</si>
  <si>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</si>
  <si>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</si>
  <si>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</si>
  <si>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</si>
  <si>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</si>
  <si>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</si>
  <si>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</si>
  <si>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</si>
  <si>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</si>
  <si>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</si>
  <si>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</si>
  <si>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</si>
  <si>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</si>
  <si>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</si>
  <si>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</si>
  <si>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</si>
  <si>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</si>
  <si>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</si>
  <si>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</si>
  <si>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</si>
  <si>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</si>
  <si>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</si>
  <si>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</si>
  <si>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</si>
  <si>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</si>
  <si>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</si>
  <si>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</si>
  <si>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</si>
  <si>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</si>
  <si>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</si>
  <si>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</si>
  <si>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</si>
  <si>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</si>
  <si>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</si>
  <si>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</si>
  <si>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</si>
  <si>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</si>
  <si>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</si>
  <si>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</si>
  <si>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</si>
  <si>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</si>
  <si>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</si>
  <si>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</si>
  <si>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</si>
  <si>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</si>
  <si>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</si>
  <si>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</si>
  <si>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</si>
  <si>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</si>
  <si>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</si>
  <si>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</si>
  <si>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</si>
  <si>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</si>
  <si>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</si>
  <si>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</si>
  <si>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</si>
  <si>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</si>
  <si>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</si>
  <si>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</si>
  <si>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</si>
  <si>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</si>
  <si>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</si>
  <si>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</si>
  <si>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</si>
  <si>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</si>
  <si>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</si>
  <si>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</si>
  <si>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</si>
  <si>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</si>
  <si>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</si>
  <si>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</si>
  <si>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</si>
  <si>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</si>
  <si>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</si>
  <si>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</si>
  <si>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</si>
  <si>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</si>
  <si>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</si>
  <si>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</si>
  <si>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</si>
  <si>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</si>
  <si>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</si>
  <si>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</si>
  <si>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</si>
  <si>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</si>
  <si>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</si>
  <si>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</si>
  <si>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</si>
  <si>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</si>
  <si>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</si>
  <si>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</si>
  <si>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</si>
  <si>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</si>
  <si>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</si>
  <si>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</si>
  <si>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</si>
  <si>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</si>
  <si>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</si>
  <si>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</si>
  <si>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</si>
  <si>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</si>
  <si>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</si>
  <si>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</si>
  <si>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</si>
  <si>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</si>
  <si>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</si>
  <si>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</si>
  <si>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</si>
  <si>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</si>
  <si>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</si>
  <si>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</si>
  <si>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</si>
  <si>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</si>
  <si>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</si>
  <si>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</si>
  <si>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</si>
  <si>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</si>
  <si>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</si>
  <si>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</si>
  <si>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</si>
  <si>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</si>
  <si>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</si>
  <si>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</si>
  <si>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</si>
  <si>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</si>
  <si>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</si>
  <si>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</si>
  <si>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</si>
  <si>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</si>
  <si>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</si>
  <si>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</si>
  <si>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</si>
  <si>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</si>
  <si>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</si>
  <si>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</si>
  <si>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</si>
  <si>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</si>
  <si>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</si>
  <si>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</si>
  <si>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</si>
  <si>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</si>
  <si>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</si>
  <si>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</si>
  <si>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</si>
  <si>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</si>
  <si>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</si>
  <si>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</si>
  <si>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</si>
  <si>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</si>
  <si>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</si>
  <si>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</si>
  <si>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</si>
  <si>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</si>
  <si>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</si>
  <si>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</si>
  <si>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</si>
  <si>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</si>
  <si>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</si>
  <si>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</si>
  <si>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</si>
  <si>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</si>
  <si>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</si>
  <si>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</si>
  <si>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</si>
  <si>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</si>
  <si>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</si>
  <si>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</si>
  <si>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</si>
  <si>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</si>
  <si>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</si>
  <si>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</si>
  <si>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</si>
  <si>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</si>
  <si>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</si>
  <si>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</si>
  <si>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</si>
  <si>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</si>
  <si>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</si>
  <si>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</si>
  <si>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</si>
  <si>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</si>
  <si>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</si>
  <si>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</si>
  <si>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</si>
  <si>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</si>
  <si>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</si>
  <si>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</si>
  <si>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</si>
  <si>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</si>
  <si>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</si>
  <si>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</si>
  <si>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</si>
  <si>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</si>
  <si>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</si>
  <si>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</si>
  <si>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</si>
  <si>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</si>
  <si>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</si>
  <si>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</si>
  <si>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</si>
  <si>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</si>
  <si>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</si>
  <si>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</si>
  <si>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</si>
  <si>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</si>
  <si>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</si>
  <si>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</si>
  <si>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</si>
  <si>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</si>
  <si>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</si>
  <si>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</si>
  <si>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</si>
  <si>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</si>
  <si>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</si>
  <si>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</si>
  <si>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</si>
  <si>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</si>
  <si>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</si>
  <si>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</si>
  <si>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</si>
  <si>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</si>
  <si>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</si>
  <si>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</si>
  <si>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</si>
  <si>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</si>
  <si>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</si>
  <si>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</si>
  <si>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</si>
  <si>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</si>
  <si>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</si>
  <si>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</si>
  <si>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</si>
  <si>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</si>
  <si>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</si>
  <si>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</si>
  <si>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</si>
  <si>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</si>
  <si>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</si>
  <si>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</si>
  <si>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</si>
  <si>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</si>
  <si>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</si>
  <si>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</si>
  <si>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</si>
  <si>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</si>
  <si>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</si>
  <si>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</si>
  <si>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</si>
  <si>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</si>
  <si>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</si>
  <si>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</si>
  <si>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</si>
  <si>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</si>
  <si>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</si>
  <si>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</si>
  <si>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</si>
  <si>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</si>
  <si>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</si>
  <si>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</si>
  <si>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</si>
  <si>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</si>
  <si>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</si>
  <si>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</si>
  <si>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</si>
  <si>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</si>
  <si>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</si>
  <si>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</si>
  <si>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</si>
  <si>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</si>
  <si>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</si>
  <si>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</si>
  <si>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</si>
  <si>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</si>
  <si>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</si>
  <si>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</si>
  <si>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</si>
  <si>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</si>
  <si>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</si>
  <si>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</si>
  <si>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</si>
  <si>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</si>
  <si>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</si>
  <si>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</si>
  <si>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</si>
  <si>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</si>
  <si>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</si>
  <si>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</si>
  <si>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</si>
  <si>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</si>
  <si>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</si>
  <si>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</si>
  <si>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</si>
  <si>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</si>
  <si>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</si>
  <si>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</si>
  <si>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</si>
  <si>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</si>
  <si>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</si>
  <si>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</si>
  <si>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</si>
  <si>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</si>
  <si>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</si>
  <si>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</si>
  <si>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</si>
  <si>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</si>
  <si>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</si>
  <si>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</si>
  <si>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</si>
  <si>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</si>
  <si>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</si>
  <si>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</si>
  <si>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</si>
  <si>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</si>
  <si>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</si>
  <si>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</si>
  <si>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</si>
  <si>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</si>
  <si>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</si>
  <si>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</si>
  <si>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</si>
  <si>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</si>
  <si>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</si>
  <si>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</si>
  <si>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</si>
  <si>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</si>
  <si>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</si>
  <si>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</si>
  <si>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</si>
  <si>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</si>
  <si>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</si>
  <si>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</si>
  <si>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</si>
  <si>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</si>
  <si>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</si>
  <si>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</si>
  <si>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</si>
  <si>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</si>
  <si>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</si>
  <si>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</si>
  <si>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</si>
  <si>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</si>
  <si>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</si>
  <si>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</si>
  <si>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</si>
  <si>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</si>
  <si>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</si>
  <si>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</si>
  <si>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</si>
  <si>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</si>
  <si>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</si>
  <si>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</si>
  <si>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</si>
  <si>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</si>
  <si>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</si>
  <si>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</si>
  <si>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</si>
  <si>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</si>
  <si>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</si>
  <si>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</si>
  <si>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</si>
  <si>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</si>
  <si>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</si>
  <si>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</si>
  <si>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</si>
  <si>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</si>
  <si>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</si>
  <si>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</si>
  <si>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</si>
  <si>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</si>
  <si>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</si>
  <si>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</si>
  <si>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</si>
  <si>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</si>
  <si>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</si>
  <si>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</si>
  <si>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</si>
  <si>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</si>
  <si>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</si>
  <si>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</si>
  <si>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</si>
  <si>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</si>
  <si>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</si>
  <si>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</si>
  <si>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</si>
  <si>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</si>
  <si>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</si>
  <si>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</si>
  <si>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</si>
  <si>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</si>
  <si>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</si>
  <si>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</si>
  <si>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</si>
  <si>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</si>
  <si>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</si>
  <si>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</si>
  <si>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</si>
  <si>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</si>
  <si>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</si>
  <si>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</si>
  <si>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</si>
  <si>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</si>
  <si>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</si>
  <si>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</si>
  <si>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</si>
  <si>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</si>
  <si>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</si>
  <si>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</si>
  <si>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</si>
  <si>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</si>
  <si>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</si>
  <si>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</si>
  <si>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</si>
  <si>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</si>
  <si>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</si>
  <si>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</si>
  <si>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</si>
  <si>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</si>
  <si>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</si>
  <si>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</si>
  <si>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</si>
  <si>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</si>
  <si>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</si>
  <si>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</si>
  <si>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</si>
  <si>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</si>
  <si>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</si>
  <si>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</si>
  <si>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</si>
  <si>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</si>
  <si>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</si>
  <si>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</si>
  <si>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</si>
  <si>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</si>
  <si>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</si>
  <si>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</si>
  <si>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</si>
  <si>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</si>
  <si>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</si>
  <si>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</si>
  <si>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</si>
  <si>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</si>
  <si>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</si>
  <si>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</si>
  <si>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</si>
  <si>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</si>
  <si>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</si>
  <si>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</si>
  <si>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</si>
  <si>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</si>
  <si>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</si>
  <si>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</si>
  <si>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</si>
  <si>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</si>
  <si>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</si>
  <si>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</si>
  <si>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</si>
  <si>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</si>
  <si>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</si>
  <si>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</si>
  <si>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</si>
  <si>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</si>
  <si>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</si>
  <si>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</si>
  <si>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</si>
  <si>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</si>
  <si>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</si>
  <si>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</si>
  <si>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</si>
  <si>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</si>
  <si>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</si>
  <si>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</si>
  <si>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</si>
  <si>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</si>
  <si>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</si>
  <si>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</si>
  <si>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</si>
  <si>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</si>
  <si>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</si>
  <si>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</si>
  <si>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</si>
  <si>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</si>
  <si>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</si>
  <si>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</si>
  <si>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</si>
  <si>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</si>
  <si>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</si>
  <si>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</si>
  <si>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</si>
  <si>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</si>
  <si>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</si>
  <si>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</si>
  <si>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</si>
  <si>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</si>
  <si>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</si>
  <si>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</si>
  <si>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</si>
  <si>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</si>
  <si>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</si>
  <si>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</si>
  <si>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</si>
  <si>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</si>
  <si>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</si>
  <si>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</si>
  <si>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</si>
  <si>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</si>
  <si>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</si>
  <si>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</si>
  <si>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</si>
  <si>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</si>
  <si>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</si>
  <si>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</si>
  <si>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</si>
  <si>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</si>
  <si>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</si>
  <si>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</si>
  <si>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</si>
  <si>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</si>
  <si>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</si>
  <si>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</si>
  <si>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</si>
  <si>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</si>
  <si>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</si>
  <si>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</si>
  <si>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</si>
  <si>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</si>
  <si>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</si>
  <si>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</si>
  <si>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</si>
  <si>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</si>
  <si>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</si>
  <si>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</si>
  <si>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</si>
  <si>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</si>
  <si>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</si>
  <si>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</si>
  <si>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</si>
  <si>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</si>
  <si>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</si>
  <si>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</si>
  <si>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</si>
  <si>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</si>
  <si>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</si>
  <si>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</si>
  <si>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</si>
  <si>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</si>
  <si>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</si>
  <si>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</si>
  <si>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</si>
  <si>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</si>
  <si>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</si>
  <si>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</si>
  <si>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</si>
  <si>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</si>
  <si>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</si>
  <si>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</si>
  <si>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</si>
  <si>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</si>
  <si>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</si>
  <si>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</si>
  <si>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</si>
  <si>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</si>
  <si>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</si>
  <si>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</si>
  <si>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</si>
  <si>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</si>
  <si>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</si>
  <si>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</si>
  <si>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</si>
  <si>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</si>
  <si>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</si>
  <si>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</si>
  <si>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</si>
  <si>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</si>
  <si>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</si>
  <si>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</si>
  <si>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</si>
  <si>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</si>
  <si>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</si>
  <si>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</si>
  <si>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</si>
  <si>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</si>
  <si>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</si>
  <si>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</si>
  <si>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</si>
  <si>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</si>
  <si>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</si>
  <si>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</si>
  <si>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</si>
  <si>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</si>
  <si>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</si>
  <si>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</si>
  <si>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</si>
  <si>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</si>
  <si>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</si>
  <si>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</si>
  <si>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</si>
  <si>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</si>
  <si>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</si>
  <si>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</si>
  <si>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</si>
  <si>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</si>
  <si>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</si>
  <si>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</si>
  <si>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</si>
  <si>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</si>
  <si>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</si>
  <si>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</si>
  <si>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</si>
  <si>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</si>
  <si>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</si>
  <si>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</si>
  <si>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</si>
  <si>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</si>
  <si>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</si>
  <si>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</si>
  <si>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</si>
  <si>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</si>
  <si>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</si>
  <si>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</si>
  <si>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</si>
  <si>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</si>
  <si>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</si>
  <si>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</si>
  <si>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</si>
  <si>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</si>
  <si>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</si>
  <si>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</si>
  <si>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</si>
  <si>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</si>
  <si>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</si>
  <si>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</si>
  <si>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</si>
  <si>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</si>
  <si>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</si>
  <si>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</si>
  <si>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</si>
  <si>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</si>
  <si>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</si>
  <si>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</si>
  <si>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</si>
  <si>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</si>
  <si>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</si>
  <si>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</si>
  <si>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</si>
  <si>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</si>
  <si>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</si>
  <si>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</si>
  <si>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</si>
  <si>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</si>
  <si>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</si>
  <si>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</si>
  <si>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</si>
  <si>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</si>
  <si>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</si>
  <si>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</si>
  <si>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</si>
  <si>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</si>
  <si>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</si>
  <si>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</si>
  <si>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</si>
  <si>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</si>
  <si>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</si>
  <si>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</si>
  <si>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</si>
  <si>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</si>
  <si>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</si>
  <si>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</si>
  <si>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</si>
  <si>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</si>
  <si>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</si>
  <si>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</si>
  <si>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</si>
  <si>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</si>
  <si>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</si>
  <si>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</si>
  <si>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</si>
  <si>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</si>
  <si>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</si>
  <si>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</si>
  <si>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</si>
  <si>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</si>
  <si>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</si>
  <si>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</si>
  <si>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</si>
  <si>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</si>
  <si>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</si>
  <si>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</si>
  <si>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</si>
  <si>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</si>
  <si>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</si>
  <si>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</si>
  <si>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</si>
  <si>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</si>
  <si>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</si>
  <si>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</si>
  <si>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</si>
  <si>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</si>
  <si>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</si>
  <si>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</si>
  <si>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</si>
  <si>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</si>
  <si>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</si>
  <si>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</si>
  <si>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</si>
  <si>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</si>
  <si>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</si>
  <si>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</si>
  <si>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</si>
  <si>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</si>
  <si>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</si>
  <si>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</si>
  <si>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</si>
  <si>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</si>
  <si>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</si>
  <si>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</si>
  <si>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</si>
  <si>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</si>
  <si>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</si>
  <si>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</si>
  <si>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</si>
  <si>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</si>
  <si>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</si>
  <si>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</si>
  <si>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</si>
  <si>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</si>
  <si>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</si>
  <si>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</si>
  <si>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</si>
  <si>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</si>
  <si>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</si>
  <si>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</si>
  <si>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</si>
  <si>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</si>
  <si>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</si>
  <si>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</si>
  <si>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</si>
  <si>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</si>
  <si>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</si>
  <si>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</si>
  <si>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</si>
  <si>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</si>
  <si>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</si>
  <si>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</si>
  <si>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</si>
  <si>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</si>
  <si>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</si>
  <si>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</si>
  <si>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</si>
  <si>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</si>
  <si>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</si>
  <si>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</si>
  <si>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</si>
  <si>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</si>
  <si>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</si>
  <si>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</si>
  <si>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</si>
  <si>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</si>
  <si>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</si>
  <si>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</si>
  <si>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</si>
  <si>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</si>
  <si>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</si>
  <si>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</si>
  <si>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</si>
  <si>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</si>
  <si>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</si>
  <si>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</si>
  <si>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</si>
  <si>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</si>
  <si>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</si>
  <si>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</si>
  <si>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</si>
  <si>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</si>
  <si>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</si>
  <si>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</si>
  <si>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</si>
  <si>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</si>
  <si>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</si>
  <si>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</si>
  <si>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</si>
  <si>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</si>
  <si>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</si>
  <si>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</si>
  <si>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</si>
  <si>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</si>
  <si>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</si>
  <si>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</si>
  <si>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</si>
  <si>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</si>
  <si>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</si>
  <si>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</si>
  <si>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</si>
  <si>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</si>
  <si>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</si>
  <si>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</si>
  <si>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</si>
  <si>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</si>
  <si>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</si>
  <si>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</si>
  <si>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</si>
  <si>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</si>
  <si>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</si>
  <si>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</si>
  <si>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</si>
  <si>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</si>
  <si>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</si>
  <si>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</si>
  <si>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</si>
  <si>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</si>
  <si>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</si>
  <si>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</si>
  <si>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</si>
  <si>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</si>
  <si>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</si>
  <si>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</si>
  <si>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</si>
  <si>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</si>
  <si>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</si>
  <si>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</si>
  <si>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</si>
  <si>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</si>
  <si>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</si>
  <si>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</si>
  <si>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</si>
  <si>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</si>
  <si>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</si>
  <si>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</si>
  <si>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</si>
  <si>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</si>
  <si>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</si>
  <si>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</si>
  <si>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</si>
  <si>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</si>
  <si>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</si>
  <si>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</si>
  <si>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</si>
  <si>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</si>
  <si>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</si>
  <si>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</si>
  <si>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</si>
  <si>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</si>
  <si>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</si>
  <si>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</si>
  <si>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</si>
  <si>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</si>
  <si>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</si>
  <si>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</si>
  <si>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</si>
  <si>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</si>
  <si>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</si>
  <si>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</si>
  <si>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</si>
  <si>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</si>
  <si>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</si>
  <si>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</si>
  <si>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</si>
  <si>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</si>
  <si>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</si>
  <si>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</si>
  <si>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</si>
  <si>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</si>
  <si>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</si>
  <si>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</si>
  <si>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</si>
  <si>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</si>
  <si>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</si>
  <si>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</si>
  <si>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</si>
  <si>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</si>
  <si>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</si>
  <si>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</si>
  <si>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</si>
  <si>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</si>
  <si>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</si>
  <si>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</si>
  <si>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</si>
  <si>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</si>
  <si>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</si>
  <si>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</si>
  <si>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</si>
  <si>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</si>
  <si>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</si>
  <si>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</si>
  <si>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</si>
  <si>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</si>
  <si>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</si>
  <si>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</si>
  <si>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</si>
  <si>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</si>
  <si>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</si>
  <si>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</si>
  <si>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</si>
  <si>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</si>
  <si>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</si>
  <si>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</si>
  <si>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</si>
  <si>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</si>
  <si>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</si>
  <si>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</si>
  <si>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</si>
  <si>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</si>
  <si>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</si>
  <si>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</si>
  <si>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</si>
  <si>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</si>
  <si>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</si>
  <si>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</si>
  <si>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</si>
  <si>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</si>
  <si>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</si>
  <si>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</si>
  <si>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</si>
  <si>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</si>
  <si>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</si>
  <si>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</si>
  <si>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</si>
  <si>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</si>
  <si>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</si>
  <si>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</si>
  <si>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</si>
  <si>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</si>
  <si>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</si>
  <si>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</si>
  <si>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</si>
  <si>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</si>
  <si>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</si>
  <si>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</si>
  <si>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</si>
  <si>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</si>
  <si>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</si>
  <si>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</si>
  <si>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</si>
  <si>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</si>
  <si>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</si>
  <si>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</si>
  <si>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</si>
  <si>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</si>
  <si>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</si>
  <si>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</si>
  <si>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</si>
  <si>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</si>
  <si>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</si>
  <si>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</si>
  <si>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</si>
  <si>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</si>
  <si>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</si>
  <si>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</si>
  <si>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</si>
  <si>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</si>
  <si>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</si>
  <si>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</si>
  <si>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</si>
  <si>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</si>
  <si>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</si>
  <si>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</si>
  <si>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</si>
  <si>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</si>
  <si>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</si>
  <si>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</si>
  <si>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</si>
  <si>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</si>
  <si>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</si>
  <si>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</si>
  <si>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</si>
  <si>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</si>
  <si>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</si>
  <si>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</si>
  <si>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</si>
  <si>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</si>
  <si>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</si>
  <si>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</si>
  <si>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</si>
  <si>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</si>
  <si>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</si>
  <si>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</si>
  <si>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</si>
  <si>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</si>
  <si>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</si>
  <si>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</si>
  <si>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</si>
  <si>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</si>
  <si>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</si>
  <si>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</si>
  <si>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</si>
  <si>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</si>
  <si>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</si>
  <si>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</si>
  <si>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</si>
  <si>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</si>
  <si>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</si>
  <si>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</si>
  <si>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</si>
  <si>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</si>
  <si>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</si>
  <si>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</si>
  <si>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</si>
  <si>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</si>
  <si>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</si>
  <si>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</si>
  <si>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</si>
  <si>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</si>
  <si>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</si>
  <si>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</si>
  <si>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</si>
  <si>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</si>
  <si>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</si>
  <si>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</si>
  <si>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</si>
  <si>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</si>
  <si>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</si>
  <si>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</si>
  <si>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</si>
  <si>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</si>
  <si>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</si>
  <si>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</si>
  <si>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</si>
  <si>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</si>
  <si>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</si>
  <si>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</si>
  <si>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</si>
  <si>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</si>
  <si>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</si>
  <si>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</si>
  <si>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</si>
  <si>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</si>
  <si>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</si>
  <si>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</si>
  <si>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</si>
  <si>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</si>
  <si>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</si>
  <si>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</si>
  <si>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</si>
  <si>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</si>
  <si>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</si>
  <si>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</si>
  <si>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</si>
  <si>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</si>
  <si>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</si>
  <si>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</si>
  <si>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</si>
  <si>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</si>
  <si>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</si>
  <si>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</si>
  <si>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</si>
  <si>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</si>
  <si>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</si>
  <si>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</si>
  <si>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</si>
  <si>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</si>
  <si>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</si>
  <si>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</si>
  <si>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</si>
  <si>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</si>
  <si>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</si>
  <si>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</si>
  <si>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</si>
  <si>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</si>
  <si>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</si>
  <si>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</si>
  <si>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</si>
  <si>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</si>
  <si>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</si>
  <si>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</si>
  <si>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</si>
  <si>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</si>
  <si>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</si>
  <si>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</si>
  <si>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</si>
  <si>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</si>
  <si>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</si>
  <si>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</si>
  <si>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</si>
  <si>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</si>
  <si>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</si>
  <si>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</si>
  <si>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</si>
  <si>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</si>
  <si>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</si>
  <si>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</si>
  <si>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</si>
  <si>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</si>
  <si>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</si>
  <si>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</si>
  <si>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</si>
  <si>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</si>
  <si>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</si>
  <si>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</si>
  <si>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</si>
  <si>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</si>
  <si>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</si>
  <si>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</si>
  <si>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</si>
  <si>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</si>
  <si>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</si>
  <si>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</si>
  <si>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</si>
  <si>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</si>
  <si>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</si>
  <si>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</si>
  <si>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</si>
  <si>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</si>
  <si>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</si>
  <si>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</si>
  <si>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</si>
  <si>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</si>
  <si>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</si>
  <si>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</si>
  <si>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</si>
  <si>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</si>
  <si>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</si>
  <si>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</si>
  <si>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</si>
  <si>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</si>
  <si>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</si>
  <si>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</si>
  <si>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</si>
  <si>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</si>
  <si>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</si>
  <si>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</si>
  <si>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</si>
  <si>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</si>
  <si>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</si>
  <si>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</si>
  <si>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</si>
  <si>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</si>
  <si>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</si>
  <si>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</si>
  <si>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</si>
  <si>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</si>
  <si>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</si>
  <si>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</si>
  <si>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</si>
  <si>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</si>
  <si>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</si>
  <si>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</si>
  <si>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</si>
  <si>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</si>
  <si>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</si>
  <si>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</si>
  <si>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</si>
  <si>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</si>
  <si>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</si>
  <si>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</si>
  <si>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</si>
  <si>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</si>
  <si>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</si>
  <si>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</si>
  <si>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</si>
  <si>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</si>
  <si>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</si>
  <si>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</si>
  <si>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</si>
  <si>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</si>
  <si>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</si>
  <si>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</si>
  <si>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</si>
  <si>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</si>
  <si>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</si>
  <si>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</si>
  <si>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</si>
  <si>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</si>
  <si>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</si>
  <si>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</si>
  <si>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</si>
  <si>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</si>
  <si>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</si>
  <si>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</si>
  <si>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</si>
  <si>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</si>
  <si>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</si>
  <si>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</si>
  <si>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</si>
  <si>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</si>
  <si>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</si>
  <si>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</si>
  <si>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</si>
  <si>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</si>
  <si>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</si>
  <si>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</si>
  <si>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</si>
  <si>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</si>
  <si>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</si>
  <si>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</si>
  <si>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</si>
  <si>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</si>
  <si>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</si>
  <si>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</si>
  <si>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</si>
  <si>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</si>
  <si>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</si>
  <si>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</si>
  <si>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</si>
  <si>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</si>
  <si>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</si>
  <si>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</si>
  <si>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</si>
  <si>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</si>
  <si>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</si>
  <si>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</si>
  <si>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</si>
  <si>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</si>
  <si>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</si>
  <si>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</si>
  <si>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</si>
  <si>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</si>
  <si>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</si>
  <si>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</si>
  <si>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</si>
  <si>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</si>
  <si>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</si>
  <si>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</si>
  <si>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</si>
  <si>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</si>
  <si>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</si>
  <si>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</si>
  <si>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</si>
  <si>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</si>
  <si>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</si>
  <si>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</si>
  <si>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</si>
  <si>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</si>
  <si>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</si>
  <si>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</si>
  <si>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</si>
  <si>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</si>
  <si>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</si>
  <si>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</si>
  <si>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</si>
  <si>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</si>
  <si>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</si>
  <si>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</si>
  <si>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</si>
  <si>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</si>
  <si>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</si>
  <si>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</si>
  <si>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</si>
  <si>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</si>
  <si>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</si>
  <si>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</si>
  <si>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</si>
  <si>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</si>
  <si>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</si>
  <si>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</si>
  <si>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</si>
  <si>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</si>
  <si>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</si>
  <si>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</si>
  <si>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</si>
  <si>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</si>
  <si>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</si>
  <si>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</si>
  <si>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</si>
  <si>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</si>
  <si>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</si>
  <si>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</si>
  <si>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</si>
  <si>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</si>
  <si>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</si>
  <si>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</si>
  <si>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</si>
  <si>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</si>
  <si>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</si>
  <si>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</si>
  <si>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</si>
  <si>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</si>
  <si>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</si>
  <si>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</si>
  <si>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</si>
  <si>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</si>
  <si>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</si>
  <si>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</si>
  <si>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</si>
  <si>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</si>
  <si>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</si>
  <si>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</si>
  <si>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</si>
  <si>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</si>
  <si>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</si>
  <si>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</si>
  <si>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</si>
  <si>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</si>
  <si>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</si>
  <si>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</si>
  <si>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</si>
  <si>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</si>
  <si>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</si>
  <si>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</si>
  <si>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</si>
  <si>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</si>
  <si>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</si>
  <si>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</si>
  <si>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</si>
  <si>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</si>
  <si>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</si>
  <si>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</si>
  <si>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</si>
  <si>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</si>
  <si>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</si>
  <si>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</si>
  <si>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</si>
  <si>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</si>
  <si>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</si>
  <si>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</si>
  <si>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</si>
  <si>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</si>
  <si>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</si>
  <si>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</si>
  <si>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</si>
  <si>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</si>
  <si>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</si>
  <si>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</si>
  <si>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</si>
  <si>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</si>
  <si>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</si>
  <si>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</si>
  <si>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</si>
  <si>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</si>
  <si>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</si>
  <si>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</si>
  <si>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</si>
  <si>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</si>
  <si>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</si>
  <si>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</si>
  <si>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</si>
  <si>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</si>
  <si>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</si>
  <si>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</si>
  <si>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</si>
  <si>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</si>
  <si>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</si>
  <si>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</si>
  <si>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</si>
  <si>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</si>
  <si>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</si>
  <si>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</si>
  <si>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</si>
  <si>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</si>
  <si>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</si>
  <si>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</si>
  <si>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</si>
  <si>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</si>
  <si>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</si>
  <si>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</si>
  <si>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</si>
  <si>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</si>
  <si>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</si>
  <si>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</si>
  <si>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</si>
  <si>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</si>
  <si>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</si>
  <si>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</si>
  <si>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</si>
  <si>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</si>
  <si>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</si>
  <si>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</si>
  <si>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</si>
  <si>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</si>
  <si>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</si>
  <si>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</si>
  <si>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</si>
  <si>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</si>
  <si>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</si>
  <si>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</si>
  <si>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</si>
  <si>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</si>
  <si>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</si>
  <si>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</si>
  <si>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</si>
  <si>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</si>
  <si>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</si>
  <si>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</si>
  <si>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</si>
  <si>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</si>
  <si>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</si>
  <si>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</si>
  <si>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</si>
  <si>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</si>
  <si>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</si>
  <si>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</si>
  <si>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</si>
  <si>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</si>
  <si>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</si>
  <si>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</si>
  <si>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</si>
  <si>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</si>
  <si>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</si>
  <si>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</si>
  <si>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</si>
  <si>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</si>
  <si>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</si>
  <si>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</si>
  <si>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</si>
  <si>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</si>
  <si>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</si>
  <si>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</si>
  <si>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</si>
  <si>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</si>
  <si>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</si>
  <si>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</si>
  <si>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</si>
  <si>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</si>
  <si>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</si>
  <si>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</si>
  <si>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</si>
  <si>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</si>
  <si>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</si>
  <si>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</si>
  <si>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</si>
  <si>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</si>
  <si>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</si>
  <si>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</si>
  <si>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</si>
  <si>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</si>
  <si>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</si>
  <si>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</si>
  <si>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</si>
  <si>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</si>
  <si>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</si>
  <si>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</si>
  <si>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</si>
  <si>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</si>
  <si>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</si>
  <si>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</si>
  <si>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</si>
  <si>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</si>
  <si>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</si>
  <si>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</si>
  <si>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</si>
  <si>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</si>
  <si>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</si>
  <si>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</si>
  <si>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</si>
  <si>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</si>
  <si>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</si>
  <si>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</si>
  <si>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</si>
  <si>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</si>
  <si>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</si>
  <si>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</si>
  <si>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</si>
  <si>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</si>
  <si>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</si>
  <si>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</si>
  <si>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</si>
  <si>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</si>
  <si>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</si>
  <si>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</si>
  <si>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</si>
  <si>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</si>
  <si>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</si>
  <si>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</si>
  <si>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</si>
  <si>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</si>
  <si>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</si>
  <si>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</si>
  <si>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</si>
  <si>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</si>
  <si>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</si>
  <si>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</si>
  <si>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</si>
  <si>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</si>
  <si>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</si>
  <si>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</si>
  <si>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</si>
  <si>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</si>
  <si>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</si>
  <si>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</si>
  <si>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</si>
  <si>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</si>
  <si>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</si>
  <si>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</si>
  <si>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</si>
  <si>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</si>
  <si>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</si>
  <si>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</si>
  <si>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</si>
  <si>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</si>
  <si>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</si>
  <si>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</si>
  <si>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</si>
  <si>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</si>
  <si>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</si>
  <si>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</si>
  <si>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</si>
  <si>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</si>
  <si>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</si>
  <si>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</si>
  <si>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</si>
  <si>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</si>
  <si>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</si>
  <si>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</si>
  <si>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</si>
  <si>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</si>
  <si>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</si>
  <si>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</si>
  <si>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</si>
  <si>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</si>
  <si>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</si>
  <si>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</si>
  <si>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</si>
  <si>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</si>
  <si>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</si>
  <si>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</si>
  <si>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</si>
  <si>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</si>
  <si>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</si>
  <si>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</si>
  <si>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</si>
  <si>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</si>
  <si>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</si>
  <si>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</si>
  <si>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</si>
  <si>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</si>
  <si>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</si>
  <si>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</si>
  <si>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</si>
  <si>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</si>
  <si>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</si>
  <si>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</si>
  <si>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</si>
  <si>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</si>
  <si>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</si>
  <si>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</si>
  <si>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</si>
  <si>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</si>
  <si>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</si>
  <si>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</si>
  <si>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</si>
  <si>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</si>
  <si>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</si>
  <si>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</si>
  <si>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</si>
  <si>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</si>
  <si>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</si>
  <si>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</si>
  <si>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</si>
  <si>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</si>
  <si>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</si>
  <si>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</si>
  <si>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</si>
  <si>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</si>
  <si>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</si>
  <si>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</si>
  <si>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</si>
  <si>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</si>
  <si>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</si>
  <si>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</si>
  <si>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</si>
  <si>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</si>
  <si>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</si>
  <si>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</si>
  <si>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</si>
  <si>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</si>
  <si>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</si>
  <si>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</si>
  <si>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</si>
  <si>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</si>
  <si>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</si>
  <si>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</si>
  <si>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</si>
  <si>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</si>
  <si>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</si>
  <si>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</si>
  <si>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</si>
  <si>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</si>
  <si>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</si>
  <si>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</si>
  <si>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</si>
  <si>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</si>
  <si>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</si>
  <si>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</si>
  <si>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</si>
  <si>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</si>
  <si>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</si>
  <si>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</si>
  <si>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</si>
  <si>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</si>
  <si>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</si>
  <si>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</si>
  <si>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</si>
  <si>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</si>
  <si>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</si>
  <si>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</si>
  <si>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</si>
  <si>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</si>
  <si>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</si>
  <si>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</si>
  <si>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</si>
  <si>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</si>
  <si>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</si>
  <si>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</si>
  <si>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</si>
  <si>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</si>
  <si>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</si>
  <si>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</si>
  <si>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</si>
  <si>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</si>
  <si>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</si>
  <si>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</si>
  <si>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</si>
  <si>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</si>
  <si>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</si>
  <si>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</si>
  <si>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</si>
  <si>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</si>
  <si>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</si>
  <si>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</si>
  <si>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</si>
  <si>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</si>
  <si>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</si>
  <si>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</si>
  <si>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</si>
  <si>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</si>
  <si>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</si>
  <si>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</si>
  <si>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</si>
  <si>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</si>
  <si>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</si>
  <si>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</si>
  <si>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</si>
  <si>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</si>
  <si>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</si>
  <si>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</si>
  <si>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</si>
  <si>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</si>
  <si>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</si>
  <si>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</si>
  <si>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</si>
  <si>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</si>
  <si>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</si>
  <si>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</si>
  <si>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</si>
  <si>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</si>
  <si>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</si>
  <si>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</si>
  <si>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</si>
  <si>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</si>
  <si>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</si>
  <si>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</si>
  <si>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</si>
  <si>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</si>
  <si>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</si>
  <si>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</si>
  <si>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</si>
  <si>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</si>
  <si>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</si>
  <si>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</si>
  <si>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</si>
  <si>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</si>
  <si>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</si>
  <si>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</si>
  <si>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</si>
  <si>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</si>
  <si>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</si>
  <si>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</si>
  <si>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</si>
  <si>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</si>
  <si>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</si>
  <si>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</si>
  <si>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</si>
  <si>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</si>
  <si>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</si>
  <si>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</si>
  <si>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</si>
  <si>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</si>
  <si>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</si>
  <si>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</si>
  <si>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</si>
  <si>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</si>
  <si>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</si>
  <si>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</si>
  <si>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</si>
  <si>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</si>
  <si>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</si>
  <si>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</si>
  <si>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</si>
  <si>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</si>
  <si>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</si>
  <si>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</si>
  <si>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</si>
  <si>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</si>
  <si>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</si>
  <si>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</si>
  <si>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</si>
  <si>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</si>
  <si>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</si>
  <si>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</si>
  <si>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</si>
  <si>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</si>
  <si>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</si>
  <si>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</si>
  <si>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</si>
  <si>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</si>
  <si>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</si>
  <si>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</si>
  <si>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</si>
  <si>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</si>
  <si>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</si>
  <si>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</si>
  <si>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</si>
  <si>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</si>
  <si>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</si>
  <si>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</si>
  <si>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</si>
  <si>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</si>
  <si>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</si>
  <si>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</si>
  <si>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</si>
  <si>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</si>
  <si>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</si>
  <si>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</si>
  <si>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</si>
  <si>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</si>
  <si>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</si>
  <si>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</si>
  <si>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</si>
  <si>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</si>
  <si>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</si>
  <si>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</si>
  <si>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</si>
  <si>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</si>
  <si>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</si>
  <si>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</si>
  <si>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</si>
  <si>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</si>
  <si>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</si>
  <si>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</si>
  <si>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</si>
  <si>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</si>
  <si>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</si>
  <si>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</si>
  <si>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</si>
  <si>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</si>
  <si>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</si>
  <si>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</si>
  <si>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</si>
  <si>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</si>
  <si>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</si>
  <si>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</si>
  <si>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</si>
  <si>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</si>
  <si>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</si>
  <si>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</si>
  <si>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</si>
  <si>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</si>
  <si>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</si>
  <si>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</si>
  <si>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</si>
  <si>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</si>
  <si>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</si>
  <si>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</si>
  <si>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</si>
  <si>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</si>
  <si>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</si>
  <si>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</si>
  <si>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</si>
  <si>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</si>
  <si>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</si>
  <si>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</si>
  <si>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</si>
  <si>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</si>
  <si>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</si>
  <si>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</si>
  <si>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</si>
  <si>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</si>
  <si>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</si>
  <si>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</si>
  <si>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</si>
  <si>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</si>
  <si>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</si>
  <si>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</si>
  <si>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</si>
  <si>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</si>
  <si>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</si>
  <si>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</si>
  <si>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</si>
  <si>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</si>
  <si>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</si>
  <si>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</si>
  <si>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</si>
  <si>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</si>
  <si>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</si>
  <si>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</si>
  <si>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</si>
  <si>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</si>
  <si>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</si>
  <si>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</si>
  <si>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</si>
  <si>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</si>
  <si>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</si>
  <si>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</si>
  <si>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</si>
  <si>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</si>
  <si>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</si>
  <si>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</si>
  <si>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</si>
  <si>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</si>
  <si>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</si>
  <si>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</si>
  <si>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</si>
  <si>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</si>
  <si>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</si>
  <si>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</si>
  <si>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</si>
  <si>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</si>
  <si>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</si>
  <si>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</si>
  <si>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</si>
  <si>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</si>
  <si>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</si>
  <si>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</si>
  <si>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</si>
  <si>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</si>
  <si>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</si>
  <si>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</si>
  <si>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</si>
  <si>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</si>
  <si>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</si>
  <si>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</si>
  <si>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</si>
  <si>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</si>
  <si>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</si>
  <si>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</si>
  <si>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</si>
  <si>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</si>
  <si>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</si>
  <si>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</si>
  <si>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</si>
  <si>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</si>
  <si>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</si>
  <si>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</si>
  <si>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</si>
  <si>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</si>
  <si>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</si>
  <si>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</si>
  <si>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</si>
  <si>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</si>
  <si>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</si>
  <si>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</si>
  <si>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</si>
  <si>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</si>
  <si>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</si>
  <si>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</si>
  <si>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</si>
  <si>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</si>
  <si>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</si>
  <si>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</si>
  <si>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</si>
  <si>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</si>
  <si>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</si>
  <si>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</si>
  <si>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</si>
  <si>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</si>
  <si>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</si>
  <si>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</si>
  <si>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</si>
  <si>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</si>
  <si>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</si>
  <si>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</si>
  <si>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</si>
  <si>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</si>
  <si>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</si>
  <si>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</si>
  <si>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</si>
  <si>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</si>
  <si>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</si>
  <si>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</si>
  <si>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</si>
  <si>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</si>
  <si>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</si>
  <si>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</si>
  <si>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</si>
  <si>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</si>
  <si>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</si>
  <si>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</si>
  <si>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</si>
  <si>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</si>
  <si>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</si>
  <si>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</si>
  <si>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</si>
  <si>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</si>
  <si>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</si>
  <si>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</si>
  <si>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</si>
  <si>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</si>
  <si>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</si>
  <si>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</si>
  <si>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</si>
  <si>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</si>
  <si>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</si>
  <si>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</si>
  <si>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</si>
  <si>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</si>
  <si>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</si>
  <si>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</si>
  <si>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</si>
  <si>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</si>
  <si>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</si>
  <si>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</si>
  <si>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</si>
  <si>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</si>
  <si>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</si>
  <si>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</si>
  <si>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</si>
  <si>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</si>
  <si>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</si>
  <si>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</si>
  <si>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</si>
  <si>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</si>
  <si>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</si>
  <si>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</si>
  <si>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</si>
  <si>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</si>
  <si>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</si>
  <si>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</si>
  <si>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</si>
  <si>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</si>
  <si>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</si>
  <si>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</si>
  <si>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</si>
  <si>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</si>
  <si>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</si>
  <si>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</si>
  <si>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</si>
  <si>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</si>
  <si>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</si>
  <si>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</si>
  <si>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</si>
  <si>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</si>
  <si>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</si>
  <si>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</si>
  <si>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</si>
  <si>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</si>
  <si>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</si>
  <si>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</si>
  <si>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</si>
  <si>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</si>
  <si>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</si>
  <si>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</si>
  <si>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</si>
  <si>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</si>
  <si>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</si>
  <si>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</si>
  <si>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</si>
  <si>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</si>
  <si>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</si>
  <si>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</si>
  <si>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</si>
  <si>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</si>
  <si>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</si>
  <si>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</si>
  <si>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</si>
  <si>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</si>
  <si>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</si>
  <si>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</si>
  <si>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</si>
  <si>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</si>
  <si>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</si>
  <si>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</si>
  <si>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</si>
  <si>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</si>
  <si>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</si>
  <si>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</si>
  <si>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</si>
  <si>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</si>
  <si>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</si>
  <si>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</si>
  <si>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</si>
  <si>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</si>
  <si>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</si>
  <si>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</si>
  <si>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</si>
  <si>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</si>
  <si>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</si>
  <si>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</si>
  <si>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</si>
  <si>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</si>
  <si>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</si>
  <si>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</si>
  <si>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</si>
  <si>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</si>
  <si>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</si>
  <si>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</si>
  <si>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</si>
  <si>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</si>
  <si>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</si>
  <si>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</si>
  <si>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</si>
  <si>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</si>
  <si>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</si>
  <si>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</si>
  <si>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</si>
  <si>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</si>
  <si>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</si>
  <si>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</si>
  <si>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</si>
  <si>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</si>
  <si>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</si>
  <si>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</si>
  <si>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</si>
  <si>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</si>
  <si>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</si>
  <si>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</si>
  <si>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</si>
  <si>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</si>
  <si>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</si>
  <si>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</si>
  <si>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</si>
  <si>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</si>
  <si>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</si>
  <si>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</si>
  <si>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</si>
  <si>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</si>
  <si>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</si>
  <si>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</si>
  <si>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</si>
  <si>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</si>
  <si>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</si>
  <si>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</si>
  <si>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</si>
  <si>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</si>
  <si>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</si>
  <si>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</si>
  <si>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</si>
  <si>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</si>
  <si>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</si>
  <si>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</si>
  <si>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</si>
  <si>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</si>
  <si>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</si>
  <si>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</si>
  <si>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</si>
  <si>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</si>
  <si>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</si>
  <si>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</si>
  <si>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</si>
  <si>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</si>
  <si>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</si>
  <si>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</si>
  <si>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</si>
  <si>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</si>
  <si>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</si>
  <si>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</si>
  <si>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</si>
  <si>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</si>
  <si>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</si>
  <si>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</si>
  <si>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</si>
  <si>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</si>
  <si>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</si>
  <si>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</si>
  <si>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</si>
  <si>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</si>
  <si>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</si>
  <si>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</si>
  <si>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</si>
  <si>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</si>
  <si>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</si>
  <si>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</si>
  <si>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</si>
  <si>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</si>
  <si>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</si>
  <si>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</si>
  <si>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</si>
  <si>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</si>
  <si>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</si>
  <si>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</si>
  <si>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</si>
  <si>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</si>
  <si>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</si>
  <si>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</si>
  <si>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</si>
  <si>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</si>
  <si>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</si>
  <si>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</si>
  <si>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</si>
  <si>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</si>
  <si>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</si>
  <si>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</si>
  <si>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</si>
  <si>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</si>
  <si>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</si>
  <si>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</si>
  <si>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</si>
  <si>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</si>
  <si>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</si>
  <si>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</si>
  <si>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</si>
  <si>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</si>
  <si>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</si>
  <si>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</si>
  <si>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</si>
  <si>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</si>
  <si>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</si>
  <si>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</si>
  <si>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</si>
  <si>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</si>
  <si>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</si>
  <si>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</si>
  <si>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</si>
  <si>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</si>
  <si>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</si>
  <si>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</si>
  <si>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</si>
  <si>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</si>
  <si>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</si>
  <si>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</si>
  <si>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</si>
  <si>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</si>
  <si>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</si>
  <si>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</si>
  <si>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</si>
  <si>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</si>
  <si>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</si>
  <si>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</si>
  <si>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</si>
  <si>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</si>
  <si>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</si>
  <si>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</si>
  <si>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</si>
  <si>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</si>
  <si>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</si>
  <si>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</si>
  <si>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</si>
  <si>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</si>
  <si>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</si>
  <si>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</si>
  <si>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</si>
  <si>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</si>
  <si>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</si>
  <si>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</si>
  <si>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</si>
  <si>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</si>
  <si>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</si>
  <si>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</si>
  <si>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</si>
  <si>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</si>
  <si>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</si>
  <si>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</si>
  <si>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</si>
  <si>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</si>
  <si>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</si>
  <si>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</si>
  <si>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</si>
  <si>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</si>
  <si>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</si>
  <si>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</si>
  <si>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</si>
  <si>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</si>
  <si>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</si>
  <si>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</si>
  <si>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</si>
  <si>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</si>
  <si>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</si>
  <si>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</si>
  <si>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</si>
  <si>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</si>
  <si>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</si>
  <si>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</si>
  <si>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</si>
  <si>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</si>
  <si>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</si>
  <si>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</si>
  <si>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</si>
  <si>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</si>
  <si>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</si>
  <si>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</si>
  <si>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</si>
  <si>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</si>
  <si>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</si>
  <si>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</si>
  <si>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</si>
  <si>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</si>
  <si>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</si>
  <si>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</si>
  <si>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</si>
  <si>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</si>
  <si>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</si>
  <si>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</si>
  <si>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</si>
  <si>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</si>
  <si>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</si>
  <si>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</si>
  <si>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</si>
  <si>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</si>
  <si>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</si>
  <si>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</si>
  <si>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</si>
  <si>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</si>
  <si>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</si>
  <si>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</si>
  <si>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</si>
  <si>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</si>
  <si>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</si>
  <si>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</si>
  <si>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</si>
  <si>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</si>
  <si>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</si>
  <si>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</si>
  <si>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</si>
  <si>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</si>
  <si>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</si>
  <si>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</si>
  <si>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</si>
  <si>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</si>
  <si>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</si>
  <si>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</si>
  <si>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</si>
  <si>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</si>
  <si>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</si>
  <si>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</si>
  <si>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</si>
  <si>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</si>
  <si>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</si>
  <si>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</si>
  <si>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</si>
  <si>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</si>
  <si>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</si>
  <si>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</si>
  <si>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</si>
  <si>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</si>
  <si>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</si>
  <si>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</si>
  <si>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</si>
  <si>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</si>
  <si>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</si>
  <si>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</si>
  <si>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</si>
  <si>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</si>
  <si>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</si>
  <si>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</si>
  <si>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</si>
  <si>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</si>
  <si>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</si>
  <si>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</si>
  <si>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</si>
  <si>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</si>
  <si>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</si>
  <si>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</si>
  <si>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</si>
  <si>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</si>
  <si>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</si>
  <si>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</si>
  <si>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</si>
  <si>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</si>
  <si>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</si>
  <si>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</si>
  <si>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</si>
  <si>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</si>
  <si>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</si>
  <si>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</si>
  <si>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</si>
  <si>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</si>
  <si>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</si>
  <si>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</si>
  <si>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</si>
  <si>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</si>
  <si>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</si>
  <si>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</si>
  <si>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</si>
  <si>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</si>
  <si>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</si>
  <si>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</si>
  <si>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</si>
  <si>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</si>
  <si>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</si>
  <si>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</si>
  <si>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</si>
  <si>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</si>
  <si>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</si>
  <si>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</si>
  <si>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</si>
  <si>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</si>
  <si>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</si>
  <si>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</si>
  <si>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</si>
  <si>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</si>
  <si>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</si>
  <si>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</si>
  <si>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</si>
  <si>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</si>
  <si>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</si>
  <si>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</si>
  <si>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</si>
  <si>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</si>
  <si>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</si>
  <si>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</si>
  <si>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</si>
  <si>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</si>
  <si>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</si>
  <si>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</si>
  <si>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</si>
  <si>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</si>
  <si>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</si>
  <si>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</si>
  <si>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</si>
  <si>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</si>
  <si>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</si>
  <si>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</si>
  <si>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</si>
  <si>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</si>
  <si>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</si>
  <si>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</si>
  <si>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</si>
  <si>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</si>
  <si>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</si>
  <si>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</si>
  <si>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</si>
  <si>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</si>
  <si>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</si>
  <si>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</si>
  <si>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</si>
  <si>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</si>
  <si>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</si>
  <si>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</si>
  <si>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</si>
  <si>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</si>
  <si>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</si>
  <si>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</si>
  <si>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</si>
  <si>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</si>
  <si>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</si>
  <si>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</si>
  <si>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</si>
  <si>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</si>
  <si>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</si>
  <si>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</si>
  <si>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</si>
  <si>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</si>
  <si>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</si>
  <si>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</si>
  <si>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</si>
  <si>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</si>
  <si>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</si>
  <si>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</si>
  <si>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</si>
  <si>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</si>
  <si>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</si>
  <si>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</si>
  <si>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</si>
  <si>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</si>
  <si>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</si>
  <si>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</si>
  <si>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</si>
  <si>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</si>
  <si>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</si>
  <si>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</si>
  <si>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</si>
  <si>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</si>
  <si>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</si>
  <si>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</si>
  <si>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</si>
  <si>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</si>
  <si>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</si>
  <si>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</si>
  <si>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</si>
  <si>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</si>
  <si>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</si>
  <si>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</si>
  <si>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</si>
  <si>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</si>
  <si>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</si>
  <si>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</si>
  <si>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</si>
  <si>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</si>
  <si>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</si>
  <si>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</si>
  <si>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</si>
  <si>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</si>
  <si>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</si>
  <si>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</si>
  <si>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</si>
  <si>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</si>
  <si>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</si>
  <si>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</si>
  <si>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</si>
  <si>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</si>
  <si>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</si>
  <si>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</si>
  <si>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</si>
  <si>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</si>
  <si>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</si>
  <si>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</si>
  <si>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</si>
  <si>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</si>
  <si>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</si>
  <si>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</si>
  <si>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</si>
  <si>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</si>
  <si>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</si>
  <si>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</si>
  <si>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</si>
  <si>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</si>
  <si>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</si>
  <si>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</si>
  <si>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</si>
  <si>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</si>
  <si>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</si>
  <si>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</si>
  <si>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</si>
  <si>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</si>
  <si>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</si>
  <si>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</si>
  <si>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</si>
  <si>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</si>
  <si>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</si>
  <si>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</si>
  <si>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</si>
  <si>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</si>
  <si>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</si>
  <si>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</si>
  <si>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</si>
  <si>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</si>
  <si>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</si>
  <si>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</si>
  <si>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</si>
  <si>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</si>
  <si>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</si>
  <si>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</si>
  <si>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</si>
  <si>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</si>
  <si>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</si>
  <si>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</si>
  <si>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</si>
  <si>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</si>
  <si>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</si>
  <si>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</si>
  <si>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</si>
  <si>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</si>
  <si>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</si>
  <si>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</si>
  <si>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</si>
  <si>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</si>
  <si>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</si>
  <si>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</si>
  <si>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</si>
  <si>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</si>
  <si>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</si>
  <si>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</si>
  <si>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</si>
  <si>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</si>
  <si>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</si>
  <si>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</si>
  <si>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</si>
  <si>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</si>
  <si>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</si>
  <si>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</si>
  <si>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</si>
  <si>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</si>
  <si>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</si>
  <si>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</si>
  <si>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</si>
  <si>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</si>
  <si>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</si>
  <si>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</si>
  <si>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</si>
  <si>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</si>
  <si>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</si>
  <si>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</si>
  <si>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</si>
  <si>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</si>
  <si>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</si>
  <si>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</si>
  <si>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</si>
  <si>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</si>
  <si>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</si>
  <si>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</si>
  <si>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</si>
  <si>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</si>
  <si>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</si>
  <si>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</si>
  <si>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</si>
  <si>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</si>
  <si>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</si>
  <si>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</si>
  <si>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</si>
  <si>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</si>
  <si>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</si>
  <si>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</si>
  <si>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</si>
  <si>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</si>
  <si>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</si>
  <si>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</si>
  <si>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</si>
  <si>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</si>
  <si>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</si>
  <si>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</si>
  <si>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</si>
  <si>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</si>
  <si>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</si>
  <si>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</si>
  <si>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</si>
  <si>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</si>
  <si>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</si>
  <si>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</si>
  <si>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</si>
  <si>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</si>
  <si>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</si>
  <si>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</si>
  <si>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</si>
  <si>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</si>
  <si>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</si>
  <si>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</si>
  <si>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</si>
  <si>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</si>
  <si>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</si>
  <si>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</si>
  <si>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</si>
  <si>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</si>
  <si>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</si>
  <si>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</si>
  <si>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</si>
  <si>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</si>
  <si>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</si>
  <si>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</si>
  <si>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</si>
  <si>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</si>
  <si>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</si>
  <si>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</si>
  <si>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</si>
  <si>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</si>
  <si>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</si>
  <si>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</si>
  <si>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</si>
  <si>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</si>
  <si>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</si>
  <si>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</si>
  <si>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</si>
  <si>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</si>
  <si>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</si>
  <si>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</si>
  <si>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</si>
  <si>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</si>
  <si>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</si>
  <si>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</si>
  <si>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</si>
  <si>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</si>
  <si>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</si>
  <si>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</si>
  <si>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</si>
  <si>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</si>
  <si>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</si>
  <si>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</si>
  <si>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</si>
  <si>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</si>
  <si>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</si>
  <si>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</si>
  <si>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</si>
  <si>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</si>
  <si>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</si>
  <si>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</si>
  <si>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</si>
  <si>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</si>
  <si>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</si>
  <si>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</si>
  <si>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</si>
  <si>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</si>
  <si>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</si>
  <si>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</si>
  <si>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</si>
  <si>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</si>
  <si>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</si>
  <si>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</si>
  <si>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</si>
  <si>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</si>
  <si>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</si>
  <si>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</si>
  <si>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</si>
  <si>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</si>
  <si>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</si>
  <si>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</si>
  <si>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</si>
  <si>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</si>
  <si>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</si>
  <si>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</si>
  <si>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</si>
  <si>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</si>
  <si>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</si>
  <si>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</si>
  <si>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</si>
  <si>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</si>
  <si>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</si>
  <si>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</si>
  <si>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</si>
  <si>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</si>
  <si>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</si>
  <si>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</si>
  <si>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</si>
  <si>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</si>
  <si>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</si>
  <si>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</si>
  <si>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</si>
  <si>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</si>
  <si>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</si>
  <si>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</si>
  <si>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</si>
  <si>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</si>
  <si>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</si>
  <si>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</si>
  <si>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</si>
  <si>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</si>
  <si>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</si>
  <si>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</si>
  <si>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</si>
  <si>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</si>
  <si>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</si>
  <si>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</si>
  <si>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</si>
  <si>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</si>
  <si>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</si>
  <si>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</si>
  <si>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</si>
  <si>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</si>
  <si>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</si>
  <si>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</si>
  <si>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</si>
  <si>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</si>
  <si>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</si>
  <si>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</si>
  <si>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</si>
  <si>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</si>
  <si>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</si>
  <si>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</si>
  <si>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</si>
  <si>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</si>
  <si>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</si>
  <si>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</si>
  <si>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</si>
  <si>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</si>
  <si>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</si>
  <si>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</si>
  <si>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</si>
  <si>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</si>
  <si>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</si>
  <si>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</si>
  <si>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</si>
  <si>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</si>
  <si>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</si>
  <si>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</si>
  <si>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</si>
  <si>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</si>
  <si>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</si>
  <si>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</si>
  <si>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</si>
  <si>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</si>
  <si>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</si>
  <si>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</si>
  <si>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</si>
  <si>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</si>
  <si>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</si>
  <si>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</si>
  <si>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</si>
  <si>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</si>
  <si>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</si>
  <si>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</si>
  <si>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</si>
  <si>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</si>
  <si>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</si>
  <si>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</si>
  <si>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</si>
  <si>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</si>
  <si>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</si>
  <si>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</si>
  <si>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</si>
  <si>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</si>
  <si>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</si>
  <si>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</si>
  <si>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</si>
  <si>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</si>
  <si>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</si>
  <si>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</si>
  <si>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</si>
  <si>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</si>
  <si>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</si>
  <si>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</si>
  <si>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</si>
  <si>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</si>
  <si>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</si>
  <si>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</si>
  <si>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</si>
  <si>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</si>
  <si>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</si>
  <si>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</si>
  <si>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</si>
  <si>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</si>
  <si>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</si>
  <si>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</si>
  <si>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</si>
  <si>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</si>
  <si>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</si>
  <si>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</si>
  <si>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</si>
  <si>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</si>
  <si>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</si>
  <si>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</si>
  <si>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</si>
  <si>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</si>
  <si>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</si>
  <si>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</si>
  <si>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</si>
  <si>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</si>
  <si>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</si>
  <si>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</si>
  <si>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</si>
  <si>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</si>
  <si>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</si>
  <si>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</si>
  <si>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</si>
  <si>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</si>
  <si>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</si>
  <si>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</si>
  <si>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</si>
  <si>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</si>
  <si>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</si>
  <si>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</si>
  <si>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</si>
  <si>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</si>
  <si>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</si>
  <si>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</si>
  <si>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</si>
  <si>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</si>
  <si>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</si>
  <si>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</si>
  <si>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</si>
  <si>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</si>
  <si>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</si>
  <si>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</si>
  <si>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</si>
  <si>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</si>
  <si>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</si>
  <si>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</si>
  <si>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</si>
  <si>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</si>
  <si>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</si>
  <si>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</si>
  <si>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</si>
  <si>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</si>
  <si>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</si>
  <si>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</si>
  <si>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</si>
  <si>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</si>
  <si>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</si>
  <si>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</si>
  <si>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</si>
  <si>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</si>
  <si>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</si>
  <si>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</si>
  <si>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</si>
  <si>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</si>
  <si>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</si>
  <si>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</si>
  <si>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</si>
  <si>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</si>
  <si>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</si>
  <si>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</si>
  <si>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</si>
  <si>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</si>
  <si>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</si>
  <si>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</si>
  <si>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</si>
  <si>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</si>
  <si>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</si>
  <si>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</si>
  <si>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</si>
  <si>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</si>
  <si>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</si>
  <si>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</si>
  <si>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</si>
  <si>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</si>
  <si>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</si>
  <si>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</si>
  <si>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</si>
  <si>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</si>
  <si>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</si>
  <si>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</si>
  <si>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</si>
  <si>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</si>
  <si>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</si>
  <si>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</si>
  <si>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</si>
  <si>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</si>
  <si>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</si>
  <si>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</si>
  <si>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</si>
  <si>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</si>
  <si>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</si>
  <si>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</si>
  <si>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</si>
  <si>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</si>
  <si>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</si>
  <si>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</si>
  <si>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</si>
  <si>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</si>
  <si>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</si>
  <si>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</si>
  <si>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</si>
  <si>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</si>
  <si>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</si>
  <si>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</si>
  <si>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</si>
  <si>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</si>
  <si>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</si>
  <si>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</si>
  <si>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</si>
  <si>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</si>
  <si>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</si>
  <si>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</si>
  <si>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</si>
  <si>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</si>
  <si>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</si>
  <si>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</si>
  <si>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</si>
  <si>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</si>
  <si>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</si>
  <si>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</si>
  <si>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</si>
  <si>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</si>
  <si>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</si>
  <si>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</si>
  <si>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</si>
  <si>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</si>
  <si>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</si>
  <si>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</si>
  <si>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</si>
  <si>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</si>
  <si>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</si>
  <si>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</si>
  <si>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</si>
  <si>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</si>
  <si>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</si>
  <si>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</si>
  <si>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</si>
  <si>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</si>
  <si>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</si>
  <si>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</si>
  <si>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</si>
  <si>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</si>
  <si>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</si>
  <si>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</si>
  <si>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</si>
  <si>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</si>
  <si>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</si>
  <si>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</si>
  <si>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</si>
  <si>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</si>
  <si>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</si>
  <si>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</si>
  <si>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</si>
  <si>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</si>
  <si>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</si>
  <si>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</si>
  <si>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</si>
  <si>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</si>
  <si>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</si>
  <si>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</si>
  <si>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</si>
  <si>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</si>
  <si>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</si>
  <si>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</si>
  <si>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</si>
  <si>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</si>
  <si>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</si>
  <si>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</si>
  <si>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</si>
  <si>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</si>
  <si>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</si>
  <si>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</si>
  <si>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</si>
  <si>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</si>
  <si>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</si>
  <si>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</si>
  <si>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</si>
  <si>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</si>
  <si>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</si>
  <si>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</si>
  <si>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</si>
  <si>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</si>
  <si>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</si>
  <si>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</si>
  <si>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</si>
  <si>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</si>
  <si>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</si>
  <si>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</si>
  <si>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</si>
  <si>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</si>
  <si>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</si>
  <si>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</si>
  <si>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</si>
  <si>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</si>
  <si>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</si>
  <si>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</si>
  <si>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</si>
  <si>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</si>
  <si>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</si>
  <si>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</si>
  <si>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</si>
  <si>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</si>
  <si>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</si>
  <si>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</si>
  <si>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</si>
  <si>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</si>
  <si>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</si>
  <si>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</si>
  <si>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</si>
  <si>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</si>
  <si>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</si>
  <si>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</si>
  <si>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</si>
  <si>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</si>
  <si>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</si>
  <si>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</si>
  <si>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</si>
  <si>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</si>
  <si>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</si>
  <si>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</si>
  <si>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</si>
  <si>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</si>
  <si>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</si>
  <si>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</si>
  <si>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</si>
  <si>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</si>
  <si>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</si>
  <si>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</si>
  <si>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</si>
  <si>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</si>
  <si>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</si>
  <si>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</si>
  <si>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</si>
  <si>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</si>
  <si>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</si>
  <si>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</si>
  <si>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</si>
  <si>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</si>
  <si>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</si>
  <si>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</si>
  <si>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</si>
  <si>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</si>
  <si>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</si>
  <si>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</si>
  <si>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</si>
  <si>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</si>
  <si>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</si>
  <si>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</si>
  <si>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</si>
  <si>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</si>
  <si>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</si>
  <si>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</si>
  <si>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</si>
  <si>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</si>
  <si>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</si>
  <si>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</si>
  <si>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</si>
  <si>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</si>
  <si>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</si>
  <si>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</si>
  <si>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</si>
  <si>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</si>
  <si>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</si>
  <si>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</si>
  <si>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</si>
  <si>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</si>
  <si>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</si>
  <si>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</si>
  <si>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</si>
  <si>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</si>
  <si>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</si>
  <si>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</si>
  <si>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</si>
  <si>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</si>
  <si>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</si>
  <si>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</si>
  <si>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</si>
  <si>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</si>
  <si>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</si>
  <si>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</si>
  <si>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</si>
  <si>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</si>
  <si>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</si>
  <si>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</si>
  <si>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</si>
  <si>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</si>
  <si>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</si>
  <si>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</si>
  <si>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</si>
  <si>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</si>
  <si>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</si>
  <si>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</si>
  <si>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</si>
  <si>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</si>
  <si>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</si>
  <si>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</si>
  <si>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</si>
  <si>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</si>
  <si>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</si>
  <si>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</si>
  <si>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</si>
  <si>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</si>
  <si>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</si>
  <si>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</si>
  <si>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</si>
  <si>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</si>
  <si>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</si>
  <si>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</si>
  <si>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</si>
  <si>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</si>
  <si>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</si>
  <si>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</si>
  <si>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</si>
  <si>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</si>
  <si>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</si>
  <si>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</si>
  <si>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</si>
  <si>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</si>
  <si>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</si>
  <si>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</si>
  <si>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</si>
  <si>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</si>
  <si>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</si>
  <si>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</si>
  <si>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</si>
  <si>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</si>
  <si>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</si>
  <si>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</si>
  <si>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</si>
  <si>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</si>
  <si>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</si>
  <si>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</si>
  <si>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</si>
  <si>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</si>
  <si>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</si>
  <si>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</si>
  <si>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</si>
  <si>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</si>
  <si>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</si>
  <si>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</si>
  <si>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</si>
  <si>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</si>
  <si>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</si>
  <si>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</si>
  <si>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</si>
  <si>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</si>
  <si>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</si>
  <si>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</si>
  <si>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</si>
  <si>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</si>
  <si>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</si>
  <si>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</si>
  <si>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</si>
  <si>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</si>
  <si>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</si>
  <si>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</si>
  <si>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</si>
  <si>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</si>
  <si>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</si>
  <si>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</si>
  <si>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</si>
  <si>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</si>
  <si>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</si>
  <si>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</si>
  <si>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</si>
  <si>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</si>
  <si>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</si>
  <si>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</si>
  <si>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</si>
  <si>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</si>
  <si>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</si>
  <si>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</si>
  <si>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</si>
  <si>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</si>
  <si>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</si>
  <si>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</si>
  <si>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</si>
  <si>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</si>
  <si>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</si>
  <si>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</si>
  <si>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</si>
  <si>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</si>
  <si>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</si>
  <si>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</si>
  <si>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</si>
  <si>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</si>
  <si>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</si>
  <si>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</si>
  <si>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</si>
  <si>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</si>
  <si>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</si>
  <si>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</si>
  <si>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</si>
  <si>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</si>
  <si>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</si>
  <si>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</si>
  <si>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</si>
  <si>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</si>
  <si>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</si>
  <si>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</si>
  <si>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</si>
  <si>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</si>
  <si>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</si>
  <si>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</si>
  <si>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</si>
  <si>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</si>
  <si>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</si>
  <si>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</si>
  <si>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</si>
  <si>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</si>
  <si>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</si>
  <si>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</si>
  <si>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</si>
  <si>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</si>
  <si>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</si>
  <si>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</si>
  <si>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</si>
  <si>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</si>
  <si>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</si>
  <si>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</si>
  <si>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</si>
  <si>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</si>
  <si>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</si>
  <si>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</si>
  <si>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</si>
  <si>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</si>
  <si>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</si>
  <si>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</si>
  <si>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</si>
  <si>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</si>
  <si>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</si>
  <si>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</si>
  <si>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</si>
  <si>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</si>
  <si>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</si>
  <si>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</si>
  <si>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</si>
  <si>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</si>
  <si>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</si>
  <si>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</si>
  <si>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</si>
  <si>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</si>
  <si>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</si>
  <si>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</si>
  <si>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</si>
  <si>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</si>
  <si>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</si>
  <si>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</si>
  <si>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</si>
  <si>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</si>
  <si>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</si>
  <si>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</si>
  <si>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</si>
  <si>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</si>
  <si>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</si>
  <si>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</si>
  <si>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</si>
  <si>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</si>
  <si>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</si>
  <si>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</si>
  <si>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</si>
  <si>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</si>
  <si>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</si>
  <si>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</si>
  <si>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</si>
  <si>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</si>
  <si>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</si>
  <si>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</si>
  <si>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</si>
  <si>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</si>
  <si>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</si>
  <si>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</si>
  <si>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</si>
  <si>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</si>
  <si>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</si>
  <si>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</si>
  <si>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</si>
  <si>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</si>
  <si>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</si>
  <si>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</si>
  <si>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</si>
  <si>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</si>
  <si>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</si>
  <si>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</si>
  <si>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</si>
  <si>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</si>
  <si>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</si>
  <si>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</si>
  <si>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</si>
  <si>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</si>
  <si>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</si>
  <si>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</si>
  <si>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</si>
  <si>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</si>
  <si>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</si>
  <si>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</si>
  <si>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</si>
  <si>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</si>
  <si>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</si>
  <si>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</si>
  <si>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</si>
  <si>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</si>
  <si>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</si>
  <si>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</si>
  <si>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</si>
  <si>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</si>
  <si>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</si>
  <si>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</si>
  <si>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</si>
  <si>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</si>
  <si>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</si>
  <si>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</si>
  <si>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</si>
  <si>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</si>
  <si>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</si>
  <si>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</si>
  <si>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</si>
  <si>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</si>
  <si>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</si>
  <si>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</si>
  <si>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</si>
  <si>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</si>
  <si>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</si>
  <si>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</si>
  <si>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</si>
  <si>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</si>
  <si>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</si>
  <si>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</si>
  <si>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</si>
  <si>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</si>
  <si>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</si>
  <si>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</si>
  <si>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</si>
  <si>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</si>
  <si>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</si>
  <si>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</si>
  <si>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</si>
  <si>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</si>
  <si>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</si>
  <si>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</si>
  <si>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</si>
  <si>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</si>
  <si>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</si>
  <si>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</si>
  <si>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</si>
  <si>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</si>
  <si>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</si>
  <si>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</si>
  <si>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</si>
  <si>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</si>
  <si>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</si>
  <si>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</si>
  <si>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</si>
  <si>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</si>
  <si>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</si>
  <si>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</si>
  <si>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</si>
  <si>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</si>
  <si>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</si>
  <si>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</si>
  <si>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</si>
  <si>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</si>
  <si>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</si>
  <si>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</si>
  <si>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</si>
  <si>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</si>
  <si>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</si>
  <si>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</si>
  <si>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</si>
  <si>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</si>
  <si>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</si>
  <si>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</si>
  <si>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</si>
  <si>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</si>
  <si>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</si>
  <si>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</si>
  <si>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</si>
  <si>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</si>
  <si>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</si>
  <si>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</si>
  <si>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</si>
  <si>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</si>
  <si>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</si>
  <si>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</si>
  <si>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</si>
  <si>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</si>
  <si>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</si>
  <si>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</si>
  <si>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</si>
  <si>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</si>
  <si>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</si>
  <si>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</si>
  <si>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</si>
  <si>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</si>
  <si>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</si>
  <si>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</si>
  <si>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</si>
  <si>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</si>
  <si>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</si>
  <si>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</si>
  <si>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</si>
  <si>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</si>
  <si>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</si>
  <si>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</si>
  <si>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</si>
  <si>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</si>
  <si>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</si>
  <si>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</si>
  <si>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</si>
  <si>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</si>
  <si>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</si>
  <si>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</si>
  <si>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</si>
  <si>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</si>
  <si>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</si>
  <si>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</si>
  <si>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</si>
  <si>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</si>
  <si>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</si>
  <si>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</si>
  <si>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</si>
  <si>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</si>
  <si>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</si>
  <si>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</si>
  <si>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</si>
  <si>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</si>
  <si>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</si>
  <si>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</si>
  <si>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</si>
  <si>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</si>
  <si>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</si>
  <si>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</si>
  <si>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</si>
  <si>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</si>
  <si>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</si>
  <si>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</si>
  <si>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</si>
  <si>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</si>
  <si>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</si>
  <si>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</si>
  <si>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</si>
  <si>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</si>
  <si>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</si>
  <si>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</si>
  <si>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</si>
  <si>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</si>
  <si>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</si>
  <si>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</si>
  <si>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</si>
  <si>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</si>
  <si>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</si>
  <si>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</si>
  <si>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</si>
  <si>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</si>
  <si>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</si>
  <si>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</si>
  <si>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</si>
  <si>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</si>
  <si>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</si>
  <si>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</si>
  <si>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</si>
  <si>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</si>
  <si>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</si>
  <si>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</si>
  <si>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</si>
  <si>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</si>
  <si>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</si>
  <si>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</si>
  <si>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</si>
  <si>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</si>
  <si>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</si>
  <si>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</si>
  <si>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</si>
  <si>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</si>
  <si>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</si>
  <si>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</si>
  <si>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</si>
  <si>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</si>
  <si>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</si>
  <si>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</si>
  <si>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</si>
  <si>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</si>
  <si>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</si>
  <si>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</si>
  <si>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</si>
  <si>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</si>
  <si>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</si>
  <si>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</si>
  <si>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</si>
  <si>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</si>
  <si>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</si>
  <si>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</si>
  <si>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</si>
  <si>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</si>
  <si>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</si>
  <si>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</si>
  <si>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</si>
  <si>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</si>
  <si>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</si>
  <si>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</si>
  <si>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</si>
  <si>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</si>
  <si>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</si>
  <si>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</si>
  <si>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</si>
  <si>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</si>
  <si>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</si>
  <si>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</si>
  <si>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</si>
  <si>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</si>
  <si>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</si>
  <si>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</si>
  <si>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</si>
  <si>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</si>
  <si>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</si>
  <si>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</si>
  <si>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</si>
  <si>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</si>
  <si>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</si>
  <si>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</si>
  <si>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</si>
  <si>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</si>
  <si>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</si>
  <si>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</si>
  <si>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</si>
  <si>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</si>
  <si>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</si>
  <si>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</si>
  <si>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</si>
  <si>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</si>
  <si>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</si>
  <si>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</si>
  <si>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</si>
  <si>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</si>
  <si>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</si>
  <si>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</si>
  <si>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</si>
  <si>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</si>
  <si>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</si>
  <si>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</si>
  <si>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</si>
  <si>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</si>
  <si>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</si>
  <si>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</si>
  <si>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</si>
  <si>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</si>
  <si>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</si>
  <si>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</si>
  <si>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</si>
  <si>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</si>
  <si>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</si>
  <si>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</si>
  <si>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</si>
  <si>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</si>
  <si>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</si>
  <si>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</si>
  <si>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</si>
  <si>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</si>
  <si>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</si>
  <si>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</si>
  <si>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</si>
  <si>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</si>
  <si>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</si>
  <si>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</si>
  <si>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</si>
  <si>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</si>
  <si>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</si>
  <si>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</si>
  <si>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</si>
  <si>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</si>
  <si>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</si>
  <si>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</si>
  <si>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</si>
  <si>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</si>
  <si>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</si>
  <si>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</si>
  <si>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</si>
  <si>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</si>
  <si>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</si>
  <si>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</si>
  <si>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</si>
  <si>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</si>
  <si>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</si>
  <si>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</si>
  <si>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</si>
  <si>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</si>
  <si>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</si>
  <si>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</si>
  <si>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</si>
  <si>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</si>
  <si>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</si>
  <si>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</si>
  <si>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</si>
  <si>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</si>
  <si>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</si>
  <si>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</si>
  <si>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</si>
  <si>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</si>
  <si>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</si>
  <si>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</si>
  <si>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</si>
  <si>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</si>
  <si>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</si>
  <si>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</si>
  <si>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</si>
  <si>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</si>
  <si>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</si>
  <si>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</si>
  <si>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</si>
  <si>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</si>
  <si>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</si>
  <si>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</si>
  <si>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</si>
  <si>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</si>
  <si>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</si>
  <si>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</si>
  <si>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</si>
  <si>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</si>
  <si>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</si>
  <si>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</si>
  <si>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</si>
  <si>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</si>
  <si>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</si>
  <si>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</si>
  <si>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</si>
  <si>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</si>
  <si>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</si>
  <si>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</si>
  <si>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</si>
  <si>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</si>
  <si>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</si>
  <si>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</si>
  <si>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</si>
  <si>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</si>
  <si>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</si>
  <si>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</si>
  <si>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</si>
  <si>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</si>
  <si>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</si>
  <si>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</si>
  <si>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</si>
  <si>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</si>
  <si>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</si>
  <si>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</si>
  <si>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</si>
  <si>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</si>
  <si>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</si>
  <si>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</si>
  <si>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</si>
  <si>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</si>
  <si>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</si>
  <si>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</si>
  <si>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</si>
  <si>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</si>
  <si>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</si>
  <si>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</si>
  <si>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</si>
  <si>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</si>
  <si>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</si>
  <si>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</si>
  <si>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</si>
  <si>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</si>
  <si>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</si>
  <si>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</si>
  <si>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</si>
  <si>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</si>
  <si>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</si>
  <si>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</si>
  <si>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</si>
  <si>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</si>
  <si>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</si>
  <si>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</si>
  <si>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</si>
  <si>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</si>
  <si>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</si>
  <si>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</si>
  <si>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</si>
  <si>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</si>
  <si>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</si>
  <si>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</si>
  <si>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</si>
  <si>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</si>
  <si>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</si>
  <si>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</si>
  <si>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</si>
  <si>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</si>
  <si>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</si>
  <si>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</si>
  <si>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</si>
  <si>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</si>
  <si>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</si>
  <si>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</si>
  <si>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</si>
  <si>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</si>
  <si>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</si>
  <si>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</si>
  <si>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</si>
  <si>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</si>
  <si>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</si>
  <si>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</si>
  <si>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</si>
  <si>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</si>
  <si>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</si>
  <si>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</si>
  <si>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</si>
  <si>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</si>
  <si>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</si>
  <si>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</si>
  <si>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</si>
  <si>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</si>
  <si>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</si>
  <si>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</si>
  <si>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</si>
  <si>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</si>
  <si>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</si>
  <si>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</si>
  <si>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</si>
  <si>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</si>
  <si>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</si>
  <si>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</si>
  <si>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</si>
  <si>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</si>
  <si>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</si>
  <si>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</si>
  <si>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</si>
  <si>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</si>
  <si>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</si>
  <si>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</si>
  <si>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</si>
  <si>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</si>
  <si>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</si>
  <si>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</si>
  <si>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</si>
  <si>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</si>
  <si>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</si>
  <si>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</si>
  <si>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</si>
  <si>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</si>
  <si>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</si>
  <si>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</si>
  <si>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</si>
  <si>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</si>
  <si>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</si>
  <si>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</si>
  <si>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</si>
  <si>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</si>
  <si>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</si>
  <si>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</si>
  <si>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</si>
  <si>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</si>
  <si>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</si>
  <si>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</si>
  <si>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</si>
  <si>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</si>
  <si>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</si>
  <si>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</si>
  <si>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</si>
  <si>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</si>
  <si>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</si>
  <si>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</si>
  <si>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</si>
  <si>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</si>
  <si>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</si>
  <si>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</si>
  <si>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</si>
  <si>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</si>
  <si>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</si>
  <si>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</si>
  <si>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</si>
  <si>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</si>
  <si>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</si>
  <si>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</si>
  <si>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</si>
  <si>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</si>
  <si>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</si>
  <si>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</si>
  <si>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</si>
  <si>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</si>
  <si>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</si>
  <si>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</si>
  <si>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</si>
  <si>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</si>
  <si>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</si>
  <si>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</si>
  <si>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</si>
  <si>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</si>
  <si>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</si>
  <si>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</si>
  <si>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</si>
  <si>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</si>
  <si>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</si>
  <si>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</si>
  <si>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</si>
  <si>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</si>
  <si>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</si>
  <si>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</si>
  <si>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</si>
  <si>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</si>
  <si>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</si>
  <si>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</si>
  <si>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</si>
  <si>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</si>
  <si>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</si>
  <si>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</si>
  <si>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</si>
  <si>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</si>
  <si>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</si>
  <si>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</si>
  <si>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</si>
  <si>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</si>
  <si>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</si>
  <si>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</si>
  <si>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</si>
  <si>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</si>
  <si>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</si>
  <si>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</si>
  <si>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</si>
  <si>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</si>
  <si>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</si>
  <si>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</si>
  <si>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</si>
  <si>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</si>
  <si>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</si>
  <si>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</si>
  <si>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</si>
  <si>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</si>
  <si>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</si>
  <si>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</si>
  <si>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</si>
  <si>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</si>
  <si>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</si>
  <si>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</si>
  <si>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</si>
  <si>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</si>
  <si>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</si>
  <si>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</si>
  <si>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</si>
  <si>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</si>
  <si>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</si>
  <si>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</si>
  <si>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</si>
  <si>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</si>
  <si>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</si>
  <si>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</si>
  <si>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</si>
  <si>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</si>
  <si>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</si>
  <si>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</si>
  <si>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</si>
  <si>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</si>
  <si>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</si>
  <si>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</si>
  <si>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</si>
  <si>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</si>
  <si>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</si>
  <si>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</si>
  <si>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</si>
  <si>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</si>
  <si>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</si>
  <si>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</si>
  <si>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</si>
  <si>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</si>
  <si>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</si>
  <si>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</si>
  <si>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</si>
  <si>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</si>
  <si>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</si>
  <si>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</si>
  <si>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</si>
  <si>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</si>
  <si>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</si>
  <si>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</si>
  <si>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</si>
  <si>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</si>
  <si>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</si>
  <si>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</si>
  <si>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</si>
  <si>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</si>
  <si>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</si>
  <si>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</si>
  <si>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</si>
  <si>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</si>
  <si>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</si>
  <si>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</si>
  <si>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</si>
  <si>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</si>
  <si>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</si>
  <si>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</si>
  <si>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</si>
  <si>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</si>
  <si>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</si>
  <si>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</si>
  <si>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</si>
  <si>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</si>
  <si>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</si>
  <si>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</si>
  <si>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</si>
  <si>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</si>
  <si>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</si>
  <si>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</si>
  <si>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</si>
  <si>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</si>
  <si>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</si>
  <si>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</si>
  <si>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</si>
  <si>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</si>
  <si>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</si>
  <si>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</si>
  <si>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</si>
  <si>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</si>
  <si>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</si>
  <si>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</si>
  <si>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</si>
  <si>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</si>
  <si>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</si>
  <si>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</si>
  <si>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</si>
  <si>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</si>
  <si>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</si>
  <si>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</si>
  <si>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</si>
  <si>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</si>
  <si>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</si>
  <si>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</si>
  <si>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</si>
  <si>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</si>
  <si>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</si>
  <si>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</si>
  <si>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</si>
  <si>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</si>
  <si>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</si>
  <si>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</si>
  <si>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</si>
  <si>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</si>
  <si>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</si>
  <si>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</si>
  <si>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</si>
  <si>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</si>
  <si>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</si>
  <si>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</si>
  <si>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</si>
  <si>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</si>
  <si>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</si>
  <si>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</si>
  <si>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</si>
  <si>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</si>
  <si>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</si>
  <si>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</si>
  <si>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</si>
  <si>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</si>
  <si>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</si>
  <si>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</si>
  <si>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</si>
  <si>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</si>
  <si>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</si>
  <si>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</si>
  <si>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</si>
  <si>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</si>
  <si>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</si>
  <si>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</si>
  <si>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</si>
  <si>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</si>
  <si>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</si>
  <si>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</si>
  <si>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</si>
  <si>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</si>
  <si>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</si>
  <si>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</si>
  <si>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</si>
  <si>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</si>
  <si>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</si>
  <si>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</si>
  <si>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</si>
  <si>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</si>
  <si>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</si>
  <si>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</si>
  <si>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</si>
  <si>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</si>
  <si>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</si>
  <si>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</si>
  <si>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</si>
  <si>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</si>
  <si>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</si>
  <si>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</si>
  <si>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</si>
  <si>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</si>
  <si>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</si>
  <si>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</si>
  <si>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</si>
  <si>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</si>
  <si>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</si>
  <si>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</si>
  <si>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</si>
  <si>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</si>
  <si>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</si>
  <si>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</si>
  <si>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</si>
  <si>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</si>
  <si>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</si>
  <si>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</si>
  <si>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</si>
  <si>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</si>
  <si>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</si>
  <si>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</si>
  <si>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</si>
  <si>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</si>
  <si>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</si>
  <si>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</si>
  <si>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</si>
  <si>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</si>
  <si>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</si>
  <si>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</si>
  <si>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</si>
  <si>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</si>
  <si>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</si>
  <si>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</si>
  <si>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</si>
  <si>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</si>
  <si>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</si>
  <si>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</si>
  <si>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</si>
  <si>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</si>
  <si>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</si>
  <si>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</si>
  <si>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</si>
  <si>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</si>
  <si>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</si>
  <si>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</si>
  <si>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</si>
  <si>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</si>
  <si>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</si>
  <si>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</si>
  <si>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</si>
  <si>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</si>
  <si>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</si>
  <si>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</si>
  <si>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</si>
  <si>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</si>
  <si>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</si>
  <si>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</si>
  <si>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</si>
  <si>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</si>
  <si>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</si>
  <si>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</si>
  <si>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</si>
  <si>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</si>
  <si>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</si>
  <si>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</si>
  <si>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</si>
  <si>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</si>
  <si>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</si>
  <si>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</si>
  <si>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</si>
  <si>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</si>
  <si>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</si>
  <si>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</si>
  <si>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</si>
  <si>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</si>
  <si>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</si>
  <si>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</si>
  <si>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</si>
  <si>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</si>
  <si>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</si>
  <si>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</si>
  <si>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</si>
  <si>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</si>
  <si>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</si>
  <si>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</si>
  <si>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</si>
  <si>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</si>
  <si>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</si>
  <si>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</si>
  <si>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</si>
  <si>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</si>
  <si>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</si>
  <si>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</si>
  <si>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</si>
  <si>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</si>
  <si>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</si>
  <si>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</si>
  <si>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</si>
  <si>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</si>
  <si>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</si>
  <si>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</si>
  <si>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</si>
  <si>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</si>
  <si>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</si>
  <si>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</si>
  <si>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</si>
  <si>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</si>
  <si>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</si>
  <si>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</si>
  <si>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</si>
  <si>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</si>
  <si>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</si>
  <si>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</si>
  <si>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</si>
  <si>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</si>
  <si>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</si>
  <si>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</si>
  <si>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</si>
  <si>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</si>
  <si>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</si>
  <si>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</si>
  <si>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</si>
  <si>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</si>
  <si>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</si>
  <si>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</si>
  <si>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</si>
  <si>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</si>
  <si>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</si>
  <si>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</si>
  <si>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</si>
  <si>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</si>
  <si>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</si>
  <si>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</si>
  <si>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</si>
  <si>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</si>
  <si>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</si>
  <si>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</si>
  <si>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</si>
  <si>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</si>
  <si>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</si>
  <si>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</si>
  <si>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</si>
  <si>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</si>
  <si>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</si>
  <si>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</si>
  <si>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</si>
  <si>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</si>
  <si>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</si>
  <si>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</si>
  <si>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</si>
  <si>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</si>
  <si>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</si>
  <si>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</si>
  <si>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</si>
  <si>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</si>
  <si>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</si>
  <si>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</si>
  <si>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</si>
  <si>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</si>
  <si>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</si>
  <si>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</si>
  <si>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</si>
  <si>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</si>
  <si>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</si>
  <si>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</si>
  <si>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</si>
  <si>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</si>
  <si>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</si>
  <si>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</si>
  <si>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</si>
  <si>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</si>
  <si>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</si>
  <si>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</si>
  <si>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</si>
  <si>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</si>
  <si>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</si>
  <si>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</si>
  <si>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</si>
  <si>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</si>
  <si>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</si>
  <si>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</si>
  <si>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</si>
  <si>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</si>
  <si>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</si>
  <si>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</si>
  <si>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</si>
  <si>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</si>
  <si>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</si>
  <si>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</si>
  <si>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</si>
  <si>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</si>
  <si>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</si>
  <si>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</si>
  <si>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</si>
  <si>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</si>
  <si>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</si>
  <si>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</si>
  <si>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</si>
  <si>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</si>
  <si>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</si>
  <si>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</si>
  <si>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</si>
  <si>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</si>
  <si>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</si>
  <si>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</si>
  <si>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</si>
  <si>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</si>
  <si>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</si>
  <si>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</si>
  <si>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</si>
  <si>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</si>
  <si>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</si>
  <si>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</si>
  <si>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</si>
  <si>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</si>
  <si>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</si>
  <si>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</si>
  <si>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</si>
  <si>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</si>
  <si>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</si>
  <si>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</si>
  <si>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</si>
  <si>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</si>
  <si>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</si>
  <si>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</si>
  <si>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</si>
  <si>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</si>
  <si>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</si>
  <si>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</si>
  <si>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</si>
  <si>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</si>
  <si>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</si>
  <si>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</si>
  <si>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</si>
  <si>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</si>
  <si>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</si>
  <si>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</si>
  <si>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</si>
  <si>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</si>
  <si>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</si>
  <si>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</si>
  <si>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</si>
  <si>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</si>
  <si>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</si>
  <si>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</si>
  <si>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</si>
  <si>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</si>
  <si>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</si>
  <si>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</si>
  <si>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</si>
  <si>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</si>
  <si>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</si>
  <si>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</si>
  <si>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</si>
  <si>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</si>
  <si>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</si>
  <si>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</si>
  <si>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</si>
  <si>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</si>
  <si>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</si>
  <si>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</si>
  <si>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</si>
  <si>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</si>
  <si>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</si>
  <si>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</si>
  <si>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</si>
  <si>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</si>
  <si>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</si>
  <si>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</si>
  <si>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</si>
  <si>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</si>
  <si>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</si>
  <si>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</si>
  <si>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</si>
  <si>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</si>
  <si>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</si>
  <si>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</si>
  <si>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</si>
  <si>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</si>
  <si>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</si>
  <si>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</si>
  <si>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</si>
  <si>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</si>
  <si>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</si>
  <si>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</si>
  <si>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</si>
  <si>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</si>
  <si>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</si>
  <si>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</si>
  <si>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</si>
  <si>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</si>
  <si>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</si>
  <si>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</si>
  <si>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</si>
  <si>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</si>
  <si>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</si>
  <si>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</si>
  <si>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</si>
  <si>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</si>
  <si>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</si>
  <si>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</si>
  <si>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</si>
  <si>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</si>
  <si>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</si>
  <si>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</si>
  <si>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</si>
  <si>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</si>
  <si>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</si>
  <si>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</si>
  <si>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</si>
  <si>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</si>
  <si>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</si>
  <si>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</si>
  <si>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</si>
  <si>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</si>
  <si>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</si>
  <si>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</si>
  <si>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</si>
  <si>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</si>
  <si>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</si>
  <si>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</si>
  <si>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</si>
  <si>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</si>
  <si>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</si>
  <si>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</si>
  <si>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</si>
  <si>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</si>
  <si>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</si>
  <si>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</si>
  <si>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</si>
  <si>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</si>
  <si>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</si>
  <si>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</si>
  <si>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</si>
  <si>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</si>
  <si>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</si>
  <si>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</si>
  <si>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</si>
  <si>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</si>
  <si>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</si>
  <si>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</si>
  <si>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</si>
  <si>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</si>
  <si>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</si>
  <si>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</si>
  <si>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</si>
  <si>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</si>
  <si>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</si>
  <si>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</si>
  <si>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</si>
  <si>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</si>
  <si>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</si>
  <si>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</si>
  <si>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</si>
  <si>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</si>
  <si>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</si>
  <si>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</si>
  <si>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</si>
  <si>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</si>
  <si>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</si>
  <si>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</si>
  <si>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</si>
  <si>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</si>
  <si>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</si>
  <si>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</si>
  <si>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</si>
  <si>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</si>
  <si>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</si>
  <si>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</si>
  <si>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</si>
  <si>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</si>
  <si>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</si>
  <si>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</si>
  <si>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</si>
  <si>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</si>
  <si>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</si>
  <si>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</si>
  <si>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</si>
  <si>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</si>
  <si>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</si>
  <si>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</si>
  <si>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</si>
  <si>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</si>
  <si>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</si>
  <si>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</si>
  <si>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</si>
  <si>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</si>
  <si>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</si>
  <si>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</si>
  <si>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</si>
  <si>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</si>
  <si>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</si>
  <si>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</si>
  <si>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</si>
  <si>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</si>
  <si>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</si>
  <si>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</si>
  <si>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</si>
  <si>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</si>
  <si>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</si>
  <si>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</si>
  <si>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</si>
  <si>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</si>
  <si>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</si>
  <si>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</si>
  <si>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</si>
  <si>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</si>
  <si>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</si>
  <si>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</si>
  <si>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</si>
  <si>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</si>
  <si>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</si>
  <si>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</si>
  <si>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</si>
  <si>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</si>
  <si>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</si>
  <si>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</si>
  <si>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</si>
  <si>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</si>
  <si>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</si>
  <si>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</si>
  <si>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</si>
  <si>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</si>
  <si>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</si>
  <si>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</si>
  <si>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</si>
  <si>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</si>
  <si>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</si>
  <si>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</si>
  <si>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</si>
  <si>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</si>
  <si>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</si>
  <si>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</si>
  <si>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</si>
  <si>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</si>
  <si>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</si>
  <si>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</si>
  <si>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</si>
  <si>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</si>
  <si>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</si>
  <si>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</si>
  <si>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</si>
  <si>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</si>
  <si>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</si>
  <si>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</si>
  <si>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</si>
  <si>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</si>
  <si>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</si>
  <si>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</si>
  <si>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</si>
  <si>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</si>
  <si>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</si>
  <si>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</si>
  <si>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</si>
  <si>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</si>
  <si>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</si>
  <si>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</si>
  <si>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</si>
  <si>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</si>
  <si>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</si>
  <si>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</si>
  <si>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</si>
  <si>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</si>
  <si>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</si>
  <si>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</si>
  <si>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</si>
  <si>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</si>
  <si>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</si>
  <si>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</si>
  <si>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</si>
  <si>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</si>
  <si>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</si>
  <si>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</si>
  <si>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</si>
  <si>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</si>
  <si>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</si>
  <si>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</si>
  <si>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</si>
  <si>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</si>
  <si>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</si>
  <si>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</si>
  <si>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</si>
  <si>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</si>
  <si>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</si>
  <si>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</si>
  <si>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</si>
  <si>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</si>
  <si>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</si>
  <si>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</si>
  <si>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</si>
  <si>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</si>
  <si>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</si>
  <si>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</si>
  <si>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</si>
  <si>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</si>
  <si>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</si>
  <si>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</si>
  <si>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</si>
  <si>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</si>
  <si>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</si>
  <si>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</si>
  <si>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</si>
  <si>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</si>
  <si>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</si>
  <si>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</si>
  <si>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</si>
  <si>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</si>
  <si>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</si>
  <si>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</si>
  <si>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</si>
  <si>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</si>
  <si>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</si>
  <si>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</si>
  <si>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</si>
  <si>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</si>
  <si>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</si>
  <si>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</si>
  <si>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</si>
  <si>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</si>
  <si>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</si>
  <si>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</si>
  <si>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</si>
  <si>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</si>
  <si>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</si>
  <si>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</si>
  <si>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</si>
  <si>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</si>
  <si>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</si>
  <si>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</si>
  <si>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</si>
  <si>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</si>
  <si>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</si>
  <si>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</si>
  <si>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</si>
  <si>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</si>
  <si>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</si>
  <si>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</si>
  <si>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</si>
  <si>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</si>
  <si>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</si>
  <si>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</si>
  <si>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</si>
  <si>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</si>
  <si>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</si>
  <si>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</si>
  <si>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</si>
  <si>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</si>
  <si>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</si>
  <si>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</si>
  <si>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</si>
  <si>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</si>
  <si>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</si>
  <si>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</si>
  <si>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</si>
  <si>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</si>
  <si>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</si>
  <si>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</si>
  <si>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</si>
  <si>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</si>
  <si>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</si>
  <si>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</si>
  <si>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</si>
  <si>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</si>
  <si>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</si>
  <si>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</si>
  <si>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</si>
  <si>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</si>
  <si>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</si>
  <si>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</si>
  <si>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</si>
  <si>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</si>
  <si>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</si>
  <si>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</si>
  <si>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</si>
  <si>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</si>
  <si>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</si>
  <si>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</si>
  <si>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</si>
  <si>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</si>
  <si>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</si>
  <si>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</si>
  <si>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</si>
  <si>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</si>
  <si>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</si>
  <si>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</si>
  <si>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</si>
  <si>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</si>
  <si>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</si>
  <si>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</si>
  <si>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</si>
  <si>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</si>
  <si>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</si>
  <si>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</si>
  <si>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</si>
  <si>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</si>
  <si>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</si>
  <si>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</si>
  <si>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</si>
  <si>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</si>
  <si>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</si>
  <si>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</si>
  <si>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</si>
  <si>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</si>
  <si>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</si>
  <si>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</si>
  <si>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</si>
  <si>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</si>
  <si>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</si>
  <si>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</si>
  <si>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</si>
  <si>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</si>
  <si>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</si>
  <si>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</si>
  <si>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</si>
  <si>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</si>
  <si>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</si>
  <si>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</si>
  <si>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</si>
  <si>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</si>
  <si>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</si>
  <si>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</si>
  <si>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</si>
  <si>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</si>
  <si>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</si>
  <si>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</si>
  <si>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</si>
  <si>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</si>
  <si>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</si>
  <si>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</si>
  <si>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</si>
  <si>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</si>
  <si>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</si>
  <si>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</si>
  <si>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</si>
  <si>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</si>
  <si>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</si>
  <si>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</si>
  <si>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</si>
  <si>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</si>
  <si>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</si>
  <si>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</si>
  <si>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</si>
  <si>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</si>
  <si>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</si>
  <si>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</si>
  <si>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</si>
  <si>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</si>
  <si>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</si>
  <si>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</si>
  <si>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</si>
  <si>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</si>
  <si>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</si>
  <si>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</si>
  <si>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</si>
  <si>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</si>
  <si>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</si>
  <si>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</si>
  <si>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</si>
  <si>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</si>
  <si>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</si>
  <si>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</si>
  <si>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</si>
  <si>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</si>
  <si>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</si>
  <si>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</si>
  <si>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</si>
  <si>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</si>
  <si>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</si>
  <si>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</si>
  <si>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</si>
  <si>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</si>
  <si>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</si>
  <si>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</si>
  <si>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</si>
  <si>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</si>
  <si>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</si>
  <si>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</si>
  <si>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</si>
  <si>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</si>
  <si>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</si>
  <si>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</si>
  <si>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</si>
  <si>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</si>
  <si>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</si>
  <si>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</si>
  <si>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</si>
  <si>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</si>
  <si>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</si>
  <si>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</si>
  <si>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</si>
  <si>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</si>
  <si>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</si>
  <si>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</si>
  <si>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</si>
  <si>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</si>
  <si>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</si>
  <si>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</si>
  <si>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</si>
  <si>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</si>
  <si>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</si>
  <si>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</si>
  <si>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</si>
  <si>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</si>
  <si>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</si>
  <si>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</si>
  <si>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</si>
  <si>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</si>
  <si>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</si>
  <si>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</si>
  <si>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</si>
  <si>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</si>
  <si>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</si>
  <si>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</si>
  <si>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</si>
  <si>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</si>
  <si>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</si>
  <si>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</si>
  <si>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</si>
  <si>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</si>
  <si>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</si>
  <si>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</si>
  <si>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</si>
  <si>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</si>
  <si>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</si>
  <si>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</si>
  <si>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</si>
  <si>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</si>
  <si>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</si>
  <si>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</si>
  <si>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</si>
  <si>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</si>
  <si>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</si>
  <si>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</si>
  <si>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</si>
  <si>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</si>
  <si>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</si>
  <si>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</si>
  <si>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</si>
  <si>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</si>
  <si>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</si>
  <si>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</si>
  <si>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</si>
  <si>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</si>
  <si>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</si>
  <si>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</si>
  <si>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</si>
  <si>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</si>
  <si>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</si>
  <si>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</si>
  <si>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</si>
  <si>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</si>
  <si>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</si>
  <si>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</si>
  <si>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</si>
  <si>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</si>
  <si>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</si>
  <si>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</si>
  <si>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</si>
  <si>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</si>
  <si>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</si>
  <si>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</si>
  <si>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</si>
  <si>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</si>
  <si>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</si>
  <si>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</si>
  <si>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</si>
  <si>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</si>
  <si>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</si>
  <si>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</si>
  <si>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</si>
  <si>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</si>
  <si>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</si>
  <si>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</si>
  <si>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</si>
  <si>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</si>
  <si>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</si>
  <si>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</si>
  <si>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</si>
  <si>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</si>
  <si>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</si>
  <si>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</si>
  <si>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</si>
  <si>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</si>
  <si>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</si>
  <si>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</si>
  <si>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</si>
  <si>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</si>
  <si>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</si>
  <si>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</si>
  <si>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</si>
  <si>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</si>
  <si>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</si>
  <si>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</si>
  <si>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</si>
  <si>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</si>
  <si>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</si>
  <si>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</si>
  <si>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</si>
  <si>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</si>
  <si>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</si>
  <si>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</si>
  <si>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</si>
  <si>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</si>
  <si>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</si>
  <si>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</si>
  <si>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</si>
  <si>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</si>
  <si>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</si>
  <si>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</si>
  <si>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</si>
  <si>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</si>
  <si>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</si>
  <si>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</si>
  <si>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</si>
  <si>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</si>
  <si>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</si>
  <si>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</si>
  <si>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</si>
  <si>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</si>
  <si>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</si>
  <si>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</si>
  <si>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</si>
  <si>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</si>
  <si>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</si>
  <si>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</si>
  <si>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</si>
  <si>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</si>
  <si>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</si>
  <si>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</si>
  <si>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</si>
  <si>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</si>
  <si>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</si>
  <si>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</si>
  <si>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</si>
  <si>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</si>
  <si>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</si>
  <si>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</si>
  <si>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</si>
  <si>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</si>
  <si>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</si>
  <si>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</si>
  <si>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</si>
  <si>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</si>
  <si>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</si>
  <si>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</si>
  <si>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</si>
  <si>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</si>
  <si>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</si>
  <si>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</si>
  <si>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</si>
  <si>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</si>
  <si>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</si>
  <si>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</si>
  <si>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</si>
  <si>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</si>
  <si>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</si>
  <si>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</si>
  <si>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</si>
  <si>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</si>
  <si>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</si>
  <si>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</si>
  <si>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</si>
  <si>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</si>
  <si>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</si>
  <si>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</si>
  <si>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</si>
  <si>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</si>
  <si>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</si>
  <si>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</si>
  <si>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</si>
  <si>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</si>
  <si>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</si>
  <si>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</si>
  <si>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</si>
  <si>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</si>
  <si>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</si>
  <si>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</si>
  <si>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</si>
  <si>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</si>
  <si>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</si>
  <si>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</si>
  <si>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</si>
  <si>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</si>
  <si>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</si>
  <si>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</si>
  <si>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</si>
  <si>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</si>
  <si>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</si>
  <si>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</si>
  <si>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</si>
  <si>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</si>
  <si>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</si>
  <si>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</si>
  <si>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</si>
  <si>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</si>
  <si>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</si>
  <si>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</si>
  <si>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</si>
  <si>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</si>
  <si>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</si>
  <si>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</si>
  <si>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</si>
  <si>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</si>
  <si>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</si>
  <si>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</si>
  <si>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</si>
  <si>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</si>
  <si>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</si>
  <si>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</si>
  <si>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</si>
  <si>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</si>
  <si>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</si>
  <si>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</si>
  <si>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</si>
  <si>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</si>
  <si>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</si>
  <si>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</si>
  <si>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</si>
  <si>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</si>
  <si>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</si>
  <si>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</si>
  <si>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</si>
  <si>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</si>
  <si>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</si>
  <si>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</si>
  <si>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</si>
  <si>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</si>
  <si>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</si>
  <si>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</si>
  <si>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</si>
  <si>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</si>
  <si>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</si>
  <si>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</si>
  <si>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</si>
  <si>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</si>
  <si>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</si>
  <si>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</si>
  <si>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</si>
  <si>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</si>
  <si>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</si>
  <si>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</si>
  <si>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</si>
  <si>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</si>
  <si>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</si>
  <si>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</si>
  <si>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</si>
  <si>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</si>
  <si>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</si>
  <si>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</si>
  <si>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</si>
  <si>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</si>
  <si>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</si>
  <si>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</si>
  <si>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</si>
  <si>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</si>
  <si>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</si>
  <si>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</si>
  <si>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</si>
  <si>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</si>
  <si>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</si>
  <si>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</si>
  <si>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</si>
  <si>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</si>
  <si>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</si>
  <si>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</si>
  <si>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</si>
  <si>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</si>
  <si>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</si>
  <si>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</si>
  <si>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</si>
  <si>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</si>
  <si>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</si>
  <si>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</si>
  <si>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</si>
  <si>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</si>
  <si>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</si>
  <si>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</si>
  <si>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</si>
  <si>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</si>
  <si>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</si>
  <si>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</si>
  <si>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</si>
  <si>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</si>
  <si>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</si>
  <si>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</si>
  <si>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</si>
  <si>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</si>
  <si>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</si>
  <si>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</si>
  <si>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</si>
  <si>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</si>
  <si>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</si>
  <si>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</si>
  <si>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</si>
  <si>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</si>
  <si>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</si>
  <si>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</si>
  <si>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</si>
  <si>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</si>
  <si>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</si>
  <si>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</si>
  <si>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</si>
  <si>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</si>
  <si>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</si>
  <si>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</si>
  <si>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</si>
  <si>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</si>
  <si>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</si>
  <si>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</si>
  <si>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</si>
  <si>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</si>
  <si>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</si>
  <si>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</si>
  <si>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</si>
  <si>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</si>
  <si>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</si>
  <si>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</si>
  <si>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</si>
  <si>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</si>
  <si>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</si>
  <si>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</si>
  <si>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</si>
  <si>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</si>
  <si>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</si>
  <si>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</si>
  <si>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</si>
  <si>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</si>
  <si>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</si>
  <si>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</si>
  <si>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</si>
  <si>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</si>
  <si>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</si>
  <si>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</si>
  <si>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</si>
  <si>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</si>
  <si>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</si>
  <si>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</si>
  <si>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</si>
  <si>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</si>
  <si>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</si>
  <si>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</si>
  <si>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</si>
  <si>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</si>
  <si>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</si>
  <si>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</si>
  <si>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</si>
  <si>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</si>
  <si>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</si>
  <si>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</si>
  <si>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</si>
  <si>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</si>
  <si>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</si>
  <si>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</si>
  <si>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</si>
  <si>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</si>
  <si>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</si>
  <si>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</si>
  <si>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</si>
  <si>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</si>
  <si>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</si>
  <si>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</si>
  <si>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</si>
  <si>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</si>
  <si>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</si>
  <si>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</si>
  <si>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</si>
  <si>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</si>
  <si>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</si>
  <si>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</si>
  <si>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</si>
  <si>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</si>
  <si>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</si>
  <si>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</si>
  <si>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</si>
  <si>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</si>
  <si>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</si>
  <si>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</si>
  <si>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</si>
  <si>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</si>
  <si>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</si>
  <si>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</si>
  <si>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</si>
  <si>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</si>
  <si>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</si>
  <si>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</si>
  <si>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</si>
  <si>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</si>
  <si>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</si>
  <si>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</si>
  <si>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</si>
  <si>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</si>
  <si>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</si>
  <si>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</si>
  <si>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</si>
  <si>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</si>
  <si>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</si>
  <si>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</si>
  <si>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</si>
  <si>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</si>
  <si>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</si>
  <si>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</si>
  <si>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</si>
  <si>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</si>
  <si>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</si>
  <si>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</si>
  <si>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</si>
  <si>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</si>
  <si>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</si>
  <si>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</si>
  <si>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</si>
  <si>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</si>
  <si>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</si>
  <si>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</si>
  <si>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</si>
  <si>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</si>
  <si>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</si>
  <si>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</si>
  <si>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</si>
  <si>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</si>
  <si>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</si>
  <si>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</si>
  <si>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</si>
  <si>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</si>
  <si>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</si>
  <si>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</si>
  <si>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</si>
  <si>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</si>
  <si>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</si>
  <si>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</si>
  <si>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</si>
  <si>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</si>
  <si>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</si>
  <si>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</si>
  <si>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</si>
  <si>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</si>
  <si>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</si>
  <si>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</si>
  <si>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</si>
  <si>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</si>
  <si>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</si>
  <si>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</si>
  <si>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</si>
  <si>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</si>
  <si>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</si>
  <si>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</si>
  <si>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</si>
  <si>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</si>
  <si>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</si>
  <si>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</si>
  <si>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</si>
  <si>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</si>
  <si>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</si>
  <si>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</si>
  <si>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</si>
  <si>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</si>
  <si>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</si>
  <si>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</si>
  <si>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</si>
  <si>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</si>
  <si>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</si>
  <si>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</si>
  <si>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</si>
  <si>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</si>
  <si>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</si>
  <si>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</si>
  <si>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</si>
  <si>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</si>
  <si>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</si>
  <si>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</si>
  <si>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</si>
  <si>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</si>
  <si>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</si>
  <si>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</si>
  <si>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</si>
  <si>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</si>
  <si>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</si>
  <si>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</si>
  <si>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</si>
  <si>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</si>
  <si>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</si>
  <si>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</si>
  <si>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</si>
  <si>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</si>
  <si>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</si>
  <si>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</si>
  <si>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</si>
  <si>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</si>
  <si>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</si>
  <si>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</si>
  <si>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</si>
  <si>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</si>
  <si>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</si>
  <si>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</si>
  <si>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</si>
  <si>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</si>
  <si>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</si>
  <si>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</si>
  <si>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</si>
  <si>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</si>
  <si>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</si>
  <si>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</si>
  <si>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</si>
  <si>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</si>
  <si>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</si>
  <si>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</si>
  <si>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</si>
  <si>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</si>
  <si>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</si>
  <si>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</si>
  <si>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</si>
  <si>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</si>
  <si>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</si>
  <si>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</si>
  <si>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</si>
  <si>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</si>
  <si>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</si>
  <si>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</si>
  <si>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</si>
  <si>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</si>
  <si>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</si>
  <si>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</si>
  <si>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</si>
  <si>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</si>
  <si>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</si>
  <si>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</si>
  <si>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</si>
  <si>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</si>
  <si>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</si>
  <si>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</si>
  <si>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</si>
  <si>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</si>
  <si>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</si>
  <si>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</si>
  <si>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</si>
  <si>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</si>
  <si>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</si>
  <si>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</si>
  <si>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</si>
  <si>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</si>
  <si>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</si>
  <si>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</si>
  <si>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</si>
  <si>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</si>
  <si>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</si>
  <si>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</si>
  <si>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</si>
  <si>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</si>
  <si>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</si>
  <si>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</si>
  <si>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</si>
  <si>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</si>
  <si>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</si>
  <si>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</si>
  <si>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</si>
  <si>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</si>
  <si>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</si>
  <si>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</si>
  <si>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</si>
  <si>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</si>
  <si>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</si>
  <si>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</si>
  <si>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</si>
  <si>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</si>
  <si>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</si>
  <si>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</si>
  <si>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</si>
  <si>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</si>
  <si>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</si>
  <si>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</si>
  <si>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</si>
  <si>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</si>
  <si>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</si>
  <si>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</si>
  <si>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</si>
  <si>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</si>
  <si>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</si>
  <si>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</si>
  <si>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</si>
  <si>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</si>
  <si>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</si>
  <si>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</si>
  <si>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</si>
  <si>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</si>
  <si>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</si>
  <si>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</si>
  <si>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</si>
  <si>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</si>
  <si>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</si>
  <si>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</si>
  <si>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</si>
  <si>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</si>
  <si>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</si>
  <si>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</si>
  <si>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</si>
  <si>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</si>
  <si>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</si>
  <si>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</si>
  <si>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</si>
  <si>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</si>
  <si>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</si>
  <si>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</si>
  <si>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</si>
  <si>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</si>
  <si>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</si>
  <si>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</si>
  <si>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</si>
  <si>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</si>
  <si>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</si>
  <si>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</si>
  <si>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</si>
  <si>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</si>
  <si>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</si>
  <si>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</si>
  <si>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</si>
  <si>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</si>
  <si>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</si>
  <si>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</si>
  <si>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</si>
  <si>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</si>
  <si>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</si>
  <si>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</si>
  <si>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</si>
  <si>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</si>
  <si>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</si>
  <si>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</si>
  <si>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</si>
  <si>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</si>
  <si>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</si>
  <si>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</si>
  <si>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</si>
  <si>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</si>
  <si>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</si>
  <si>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</si>
  <si>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</si>
  <si>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</si>
  <si>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</si>
  <si>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</si>
  <si>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</si>
  <si>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</si>
  <si>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</si>
  <si>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</si>
  <si>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</si>
  <si>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</si>
  <si>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</si>
  <si>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</si>
  <si>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</si>
  <si>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</si>
  <si>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</si>
  <si>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</si>
  <si>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</si>
  <si>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</si>
  <si>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</si>
  <si>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</si>
  <si>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</si>
  <si>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</si>
  <si>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</si>
  <si>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</si>
  <si>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</si>
  <si>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</si>
  <si>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</si>
  <si>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</si>
  <si>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</si>
  <si>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</si>
  <si>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</si>
  <si>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</si>
  <si>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</si>
  <si>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</si>
  <si>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</si>
  <si>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</si>
  <si>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</si>
  <si>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</si>
  <si>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</si>
  <si>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</si>
  <si>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</si>
  <si>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</si>
  <si>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</si>
  <si>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</si>
  <si>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</si>
  <si>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</si>
  <si>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</si>
  <si>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</si>
  <si>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</si>
  <si>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</si>
  <si>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</si>
  <si>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</si>
  <si>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</si>
  <si>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</si>
  <si>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</si>
  <si>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</si>
  <si>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</si>
  <si>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</si>
  <si>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</si>
  <si>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</si>
  <si>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</si>
  <si>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</si>
  <si>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</si>
  <si>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</si>
  <si>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</si>
  <si>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</si>
  <si>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</si>
  <si>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</si>
  <si>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</si>
  <si>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</si>
  <si>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</si>
  <si>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</si>
  <si>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</si>
  <si>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</si>
  <si>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</si>
  <si>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</si>
  <si>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</si>
  <si>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</si>
  <si>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</si>
  <si>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</si>
  <si>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</si>
  <si>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</si>
  <si>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</si>
  <si>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</si>
  <si>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</si>
  <si>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</si>
  <si>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</si>
  <si>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</si>
  <si>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</si>
  <si>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</si>
  <si>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</si>
  <si>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</si>
  <si>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</si>
  <si>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</si>
  <si>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</si>
  <si>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</si>
  <si>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</si>
  <si>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</si>
  <si>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</si>
  <si>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</si>
  <si>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</si>
  <si>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</si>
  <si>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</si>
  <si>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</si>
  <si>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</si>
  <si>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</si>
  <si>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</si>
  <si>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</si>
  <si>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</si>
  <si>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</si>
  <si>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</si>
  <si>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</si>
  <si>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</si>
  <si>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</si>
  <si>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</si>
  <si>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</si>
  <si>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</si>
  <si>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</si>
  <si>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</si>
  <si>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</si>
  <si>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</si>
  <si>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</si>
  <si>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</si>
  <si>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</si>
  <si>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</si>
  <si>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</si>
  <si>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</si>
  <si>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</si>
  <si>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</si>
  <si>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</si>
  <si>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</si>
  <si>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</si>
  <si>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</si>
  <si>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</si>
  <si>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</si>
  <si>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</si>
  <si>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</si>
  <si>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</si>
  <si>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</si>
  <si>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</si>
  <si>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</si>
  <si>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</si>
  <si>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</si>
  <si>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</si>
  <si>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</si>
  <si>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</si>
  <si>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</si>
  <si>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</si>
  <si>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</si>
  <si>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</si>
  <si>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</si>
  <si>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</si>
  <si>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</si>
  <si>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</si>
  <si>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</si>
  <si>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</si>
  <si>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</si>
  <si>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</si>
  <si>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</si>
  <si>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</si>
  <si>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</si>
  <si>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</si>
  <si>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</si>
  <si>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</si>
  <si>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</si>
  <si>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</si>
  <si>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</si>
  <si>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</si>
  <si>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</si>
  <si>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</si>
  <si>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</si>
  <si>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</si>
  <si>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</si>
  <si>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</si>
  <si>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</si>
  <si>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</si>
  <si>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</si>
  <si>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</si>
  <si>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</si>
  <si>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</si>
  <si>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</si>
  <si>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</si>
  <si>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</si>
  <si>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</si>
  <si>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</si>
  <si>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</si>
  <si>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</si>
  <si>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</si>
  <si>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</si>
  <si>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</si>
  <si>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</si>
  <si>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</si>
  <si>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</si>
  <si>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</si>
  <si>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</si>
  <si>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</si>
  <si>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</si>
  <si>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</si>
  <si>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</si>
  <si>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</si>
  <si>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</si>
  <si>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</si>
  <si>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</si>
  <si>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</si>
  <si>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</si>
  <si>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</si>
  <si>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</si>
  <si>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</si>
  <si>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</si>
  <si>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</si>
  <si>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</si>
  <si>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</si>
  <si>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</si>
  <si>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</si>
  <si>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</si>
  <si>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</si>
  <si>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</si>
  <si>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</si>
  <si>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</si>
  <si>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</si>
  <si>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</si>
  <si>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</si>
  <si>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</si>
  <si>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</si>
  <si>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</si>
  <si>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</si>
  <si>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</si>
  <si>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</si>
  <si>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</si>
  <si>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</si>
  <si>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</si>
  <si>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</si>
  <si>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</si>
  <si>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</si>
  <si>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</si>
  <si>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</si>
  <si>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</si>
  <si>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</si>
  <si>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</si>
  <si>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</si>
  <si>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</si>
  <si>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</si>
  <si>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</si>
  <si>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</si>
  <si>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</si>
  <si>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</si>
  <si>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</si>
  <si>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</si>
  <si>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</si>
  <si>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</si>
  <si>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</si>
  <si>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</si>
  <si>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</si>
  <si>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</si>
  <si>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</si>
  <si>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</si>
  <si>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</si>
  <si>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</si>
  <si>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</si>
  <si>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</si>
  <si>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</si>
  <si>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</si>
  <si>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</si>
  <si>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</si>
  <si>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</si>
  <si>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</si>
  <si>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</si>
  <si>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</si>
  <si>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</si>
  <si>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</si>
  <si>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</si>
  <si>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</si>
  <si>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</si>
  <si>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</si>
  <si>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</si>
  <si>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</si>
  <si>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</si>
  <si>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</si>
  <si>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</si>
  <si>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</si>
  <si>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</si>
  <si>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</si>
  <si>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</si>
  <si>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</si>
  <si>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</si>
  <si>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</si>
  <si>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</si>
  <si>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</si>
  <si>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</si>
  <si>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</si>
  <si>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</si>
  <si>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</si>
  <si>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</si>
  <si>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</si>
  <si>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</si>
  <si>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</si>
  <si>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</si>
  <si>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</si>
  <si>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</si>
  <si>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</si>
  <si>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</si>
  <si>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</si>
  <si>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</si>
  <si>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</si>
  <si>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</si>
  <si>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</si>
  <si>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</si>
  <si>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</si>
  <si>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</si>
  <si>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</si>
  <si>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</si>
  <si>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</si>
  <si>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</si>
  <si>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</si>
  <si>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</si>
  <si>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</si>
  <si>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</si>
  <si>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</si>
  <si>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</si>
  <si>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</si>
  <si>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</si>
  <si>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</si>
  <si>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</si>
  <si>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</si>
  <si>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</si>
  <si>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</si>
  <si>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</si>
  <si>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</si>
  <si>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</si>
  <si>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</si>
  <si>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</si>
  <si>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</si>
  <si>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</si>
  <si>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</si>
  <si>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</si>
  <si>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</si>
  <si>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</si>
  <si>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</si>
  <si>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</si>
  <si>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</si>
  <si>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</si>
  <si>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</si>
  <si>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</si>
  <si>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</si>
  <si>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</si>
  <si>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</si>
  <si>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</si>
  <si>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</si>
  <si>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</si>
  <si>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</si>
  <si>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</si>
  <si>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</si>
  <si>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</si>
  <si>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</si>
  <si>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</si>
  <si>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</si>
  <si>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</si>
  <si>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</si>
  <si>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</si>
  <si>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</si>
  <si>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</si>
  <si>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</si>
  <si>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</si>
  <si>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</si>
  <si>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</si>
  <si>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</si>
  <si>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</si>
  <si>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</si>
  <si>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</si>
  <si>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</si>
  <si>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</si>
  <si>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</si>
  <si>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</si>
  <si>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</si>
  <si>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</si>
  <si>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</si>
  <si>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</si>
  <si>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</si>
  <si>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</si>
  <si>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</si>
  <si>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</si>
  <si>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</si>
  <si>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</si>
  <si>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</si>
  <si>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</si>
  <si>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</si>
  <si>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</si>
  <si>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</si>
  <si>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</si>
  <si>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</si>
  <si>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</si>
  <si>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</si>
  <si>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</si>
  <si>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</si>
  <si>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</si>
  <si>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</si>
  <si>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</si>
  <si>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</si>
  <si>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</si>
  <si>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</si>
  <si>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</si>
  <si>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</si>
  <si>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</si>
  <si>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</si>
  <si>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</si>
  <si>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</si>
  <si>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</si>
  <si>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</si>
  <si>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</si>
  <si>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</si>
  <si>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</si>
  <si>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</si>
  <si>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</si>
  <si>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</si>
  <si>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</si>
  <si>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</si>
  <si>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</si>
  <si>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</si>
  <si>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</si>
  <si>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</si>
  <si>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</si>
  <si>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</si>
  <si>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</si>
  <si>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</si>
  <si>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</si>
  <si>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</si>
  <si>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</si>
  <si>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</si>
  <si>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</si>
  <si>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</si>
  <si>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</si>
  <si>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</si>
  <si>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</si>
  <si>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</si>
  <si>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</si>
  <si>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</si>
  <si>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</si>
  <si>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</si>
  <si>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</si>
  <si>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</si>
  <si>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</si>
  <si>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</si>
  <si>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</si>
  <si>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</si>
  <si>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</si>
  <si>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</si>
  <si>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</si>
  <si>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</si>
  <si>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</si>
  <si>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</si>
  <si>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</si>
  <si>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</si>
  <si>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</si>
  <si>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</si>
  <si>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</si>
  <si>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</si>
  <si>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</si>
  <si>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</si>
  <si>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</si>
  <si>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</si>
  <si>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</si>
  <si>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</si>
  <si>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</si>
  <si>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</si>
  <si>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</si>
  <si>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</si>
  <si>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</si>
  <si>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</si>
  <si>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</si>
  <si>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</si>
  <si>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</si>
  <si>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</si>
  <si>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</si>
  <si>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</si>
  <si>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</si>
  <si>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</si>
  <si>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</si>
  <si>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</si>
  <si>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</si>
  <si>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</si>
  <si>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</si>
  <si>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</si>
  <si>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</si>
  <si>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</si>
  <si>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</si>
  <si>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</si>
  <si>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</si>
  <si>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</si>
  <si>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</si>
  <si>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</si>
  <si>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</si>
  <si>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</si>
  <si>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</si>
  <si>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</si>
  <si>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</si>
  <si>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</si>
  <si>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</si>
  <si>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</si>
  <si>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</si>
  <si>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</si>
  <si>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</si>
  <si>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</si>
  <si>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</si>
  <si>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</si>
  <si>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</si>
  <si>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</si>
  <si>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</si>
  <si>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</si>
  <si>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</si>
  <si>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</si>
  <si>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</si>
  <si>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</si>
  <si>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</si>
  <si>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</si>
  <si>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</si>
  <si>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</si>
  <si>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</si>
  <si>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</si>
  <si>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</si>
  <si>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</si>
  <si>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</si>
  <si>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</si>
  <si>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</si>
  <si>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</si>
  <si>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</si>
  <si>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</si>
  <si>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</si>
  <si>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</si>
  <si>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</si>
  <si>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</si>
  <si>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</si>
  <si>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</si>
  <si>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</si>
  <si>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</si>
  <si>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</si>
  <si>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</si>
  <si>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</si>
  <si>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</si>
  <si>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</si>
  <si>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</si>
  <si>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</si>
  <si>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</si>
  <si>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</si>
  <si>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</si>
  <si>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</si>
  <si>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</si>
  <si>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</si>
  <si>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</si>
  <si>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</si>
  <si>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</si>
  <si>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</si>
  <si>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</si>
  <si>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</si>
  <si>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</si>
  <si>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</si>
  <si>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</si>
  <si>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</si>
  <si>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</si>
  <si>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</si>
  <si>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</si>
  <si>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</si>
  <si>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</si>
  <si>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</si>
  <si>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</si>
  <si>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</si>
  <si>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</si>
  <si>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</si>
  <si>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</si>
  <si>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</si>
  <si>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</si>
  <si>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</si>
  <si>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</si>
  <si>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</si>
  <si>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</si>
  <si>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</si>
  <si>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</si>
  <si>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</si>
  <si>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</si>
  <si>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</si>
  <si>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</si>
  <si>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</si>
  <si>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</si>
  <si>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</si>
  <si>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</si>
  <si>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</si>
  <si>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</si>
  <si>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</si>
  <si>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</si>
  <si>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</si>
  <si>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</si>
  <si>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</si>
  <si>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</si>
  <si>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</si>
  <si>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</si>
  <si>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</si>
  <si>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</si>
  <si>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</si>
  <si>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</si>
  <si>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</si>
  <si>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</si>
  <si>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</si>
  <si>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</si>
  <si>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</si>
  <si>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</si>
  <si>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</si>
  <si>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</si>
  <si>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</si>
  <si>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</si>
  <si>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</si>
  <si>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</si>
  <si>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</si>
  <si>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</si>
  <si>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</si>
  <si>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</si>
  <si>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</si>
  <si>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</si>
  <si>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</si>
  <si>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</si>
  <si>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</si>
  <si>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</si>
  <si>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</si>
  <si>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</si>
  <si>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</si>
  <si>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</si>
  <si>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</si>
  <si>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</si>
  <si>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</si>
  <si>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</si>
  <si>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</si>
  <si>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</si>
  <si>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</si>
  <si>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</si>
  <si>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</si>
  <si>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</si>
  <si>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</si>
  <si>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</si>
  <si>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</si>
  <si>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</si>
  <si>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</si>
  <si>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</si>
  <si>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</si>
  <si>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</si>
  <si>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</si>
  <si>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</si>
  <si>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</si>
  <si>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</si>
  <si>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</si>
  <si>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</si>
  <si>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</si>
  <si>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</si>
  <si>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</si>
  <si>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</si>
  <si>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</si>
  <si>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</si>
  <si>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</si>
  <si>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</si>
  <si>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</si>
  <si>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</si>
  <si>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</si>
  <si>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</si>
  <si>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</si>
  <si>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</si>
  <si>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</si>
  <si>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</si>
  <si>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</si>
  <si>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</si>
  <si>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</si>
  <si>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</si>
  <si>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</si>
  <si>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</si>
  <si>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</si>
  <si>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</si>
  <si>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</si>
  <si>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</si>
  <si>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</si>
  <si>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</si>
  <si>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</si>
  <si>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</si>
  <si>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</si>
  <si>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</si>
  <si>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</si>
  <si>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</si>
  <si>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</si>
  <si>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</si>
  <si>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</si>
  <si>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</si>
  <si>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</si>
  <si>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</si>
  <si>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</si>
  <si>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</si>
  <si>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</si>
  <si>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</si>
  <si>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</si>
  <si>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</si>
  <si>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</si>
  <si>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</si>
  <si>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</si>
  <si>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</si>
  <si>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</si>
  <si>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</si>
  <si>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</si>
  <si>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</si>
  <si>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</si>
  <si>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</si>
  <si>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</si>
  <si>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</si>
  <si>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</si>
  <si>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</si>
  <si>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</si>
  <si>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</si>
  <si>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</si>
  <si>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</si>
  <si>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</si>
  <si>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</si>
  <si>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</si>
  <si>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</si>
  <si>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</si>
  <si>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</si>
  <si>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</si>
  <si>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</si>
  <si>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</si>
  <si>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</si>
  <si>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</si>
  <si>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</si>
  <si>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</si>
  <si>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</si>
  <si>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</si>
  <si>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</si>
  <si>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</si>
  <si>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</si>
  <si>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</si>
  <si>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</si>
  <si>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</si>
  <si>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</si>
  <si>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</si>
  <si>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</si>
  <si>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</si>
  <si>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</si>
  <si>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</si>
  <si>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</si>
  <si>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</si>
  <si>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</si>
  <si>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</si>
  <si>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</si>
  <si>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</si>
  <si>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</si>
  <si>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</si>
  <si>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</si>
  <si>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</si>
  <si>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</si>
  <si>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</si>
  <si>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</si>
  <si>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</si>
  <si>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</si>
  <si>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</si>
  <si>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</si>
  <si>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</si>
  <si>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</si>
  <si>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</si>
  <si>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</si>
  <si>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</si>
  <si>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</si>
  <si>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</si>
  <si>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</si>
  <si>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</si>
  <si>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</si>
  <si>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</si>
  <si>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</si>
  <si>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</si>
  <si>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</si>
  <si>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</si>
  <si>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</si>
  <si>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</si>
  <si>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</si>
  <si>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</si>
  <si>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</si>
  <si>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</si>
  <si>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</si>
  <si>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</si>
  <si>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</si>
  <si>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</si>
  <si>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</si>
  <si>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</si>
  <si>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</si>
  <si>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</si>
  <si>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</si>
  <si>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</si>
  <si>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</si>
  <si>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</si>
  <si>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</si>
  <si>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</si>
  <si>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</si>
  <si>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</si>
  <si>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</si>
  <si>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</si>
  <si>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</si>
  <si>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</si>
  <si>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</si>
  <si>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</si>
  <si>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</si>
  <si>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</si>
  <si>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</si>
  <si>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</si>
  <si>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</si>
  <si>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</si>
  <si>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</si>
  <si>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</si>
  <si>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</si>
  <si>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</si>
  <si>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</si>
  <si>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</si>
  <si>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</si>
  <si>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</si>
  <si>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</si>
  <si>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</si>
  <si>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</si>
  <si>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</si>
  <si>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</si>
  <si>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</si>
  <si>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</si>
  <si>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</si>
  <si>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</si>
  <si>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</si>
  <si>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</si>
  <si>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</si>
  <si>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</si>
  <si>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</si>
  <si>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</si>
  <si>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</si>
  <si>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</si>
  <si>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</si>
  <si>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</si>
  <si>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</si>
  <si>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</si>
  <si>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</si>
  <si>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</si>
  <si>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</si>
  <si>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</si>
  <si>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</si>
  <si>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</si>
  <si>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</si>
  <si>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</si>
  <si>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</si>
  <si>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</si>
  <si>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</si>
  <si>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</si>
  <si>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</si>
  <si>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</si>
  <si>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</si>
  <si>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</si>
  <si>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</si>
  <si>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</si>
  <si>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</si>
  <si>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</si>
  <si>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</si>
  <si>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</si>
  <si>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</si>
  <si>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</si>
  <si>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</si>
  <si>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</si>
  <si>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</si>
  <si>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</si>
  <si>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</si>
  <si>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</si>
  <si>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</si>
  <si>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</si>
  <si>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</si>
  <si>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</si>
  <si>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</si>
  <si>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</si>
  <si>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</si>
  <si>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</si>
  <si>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</si>
  <si>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</si>
  <si>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</si>
  <si>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</si>
  <si>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</si>
  <si>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</si>
  <si>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</si>
  <si>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</si>
  <si>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</si>
  <si>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</si>
  <si>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</si>
  <si>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</si>
  <si>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</si>
  <si>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</si>
  <si>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</si>
  <si>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</si>
  <si>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</si>
  <si>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</si>
  <si>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</si>
  <si>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</si>
  <si>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</si>
  <si>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</si>
  <si>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</si>
  <si>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</si>
  <si>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</si>
  <si>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</si>
  <si>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</si>
  <si>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</si>
  <si>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</si>
  <si>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</si>
  <si>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</si>
  <si>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</si>
  <si>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</si>
  <si>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</si>
  <si>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</si>
  <si>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</si>
  <si>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</si>
  <si>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</si>
  <si>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</si>
  <si>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</si>
  <si>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</si>
  <si>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</si>
  <si>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</si>
  <si>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</si>
  <si>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</si>
  <si>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</si>
  <si>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</si>
  <si>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</si>
  <si>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</si>
  <si>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</si>
  <si>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</si>
  <si>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</si>
  <si>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</si>
  <si>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</si>
  <si>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</si>
  <si>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</si>
  <si>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</si>
  <si>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</si>
  <si>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</si>
  <si>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</si>
  <si>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</si>
  <si>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</si>
  <si>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</si>
  <si>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</si>
  <si>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</si>
  <si>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</si>
  <si>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</si>
  <si>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</si>
  <si>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</si>
  <si>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</si>
  <si>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</si>
  <si>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</si>
  <si>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</si>
  <si>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</si>
  <si>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</si>
  <si>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</si>
  <si>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</si>
  <si>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</si>
  <si>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</si>
  <si>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</si>
  <si>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</si>
  <si>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</si>
  <si>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</si>
  <si>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</si>
  <si>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</si>
  <si>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</si>
  <si>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</si>
  <si>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</si>
  <si>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</si>
  <si>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</si>
  <si>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</si>
  <si>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</si>
  <si>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</si>
  <si>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</si>
  <si>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</si>
  <si>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</si>
  <si>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</si>
  <si>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</si>
  <si>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</si>
  <si>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</si>
  <si>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</si>
  <si>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</si>
  <si>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</si>
  <si>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</si>
  <si>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</si>
  <si>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</si>
  <si>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</si>
  <si>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</si>
  <si>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</si>
  <si>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</si>
  <si>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</si>
  <si>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</si>
  <si>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</si>
  <si>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</si>
  <si>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</si>
  <si>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</si>
  <si>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</si>
  <si>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</si>
  <si>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</si>
  <si>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</si>
  <si>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</si>
  <si>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</si>
  <si>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</si>
  <si>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</si>
  <si>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</si>
  <si>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</si>
  <si>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</si>
  <si>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</si>
  <si>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</si>
  <si>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</si>
  <si>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</si>
  <si>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</si>
  <si>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</si>
  <si>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</si>
  <si>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</si>
  <si>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</si>
  <si>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</si>
  <si>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</si>
  <si>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</si>
  <si>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</si>
  <si>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</si>
  <si>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</si>
  <si>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</si>
  <si>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</si>
  <si>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</si>
  <si>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</si>
  <si>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</si>
  <si>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</si>
  <si>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</si>
  <si>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</si>
  <si>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</si>
  <si>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</si>
  <si>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</si>
  <si>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</si>
  <si>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</si>
  <si>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</si>
  <si>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</si>
  <si>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</si>
  <si>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</si>
  <si>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</si>
  <si>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</si>
  <si>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</si>
  <si>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</si>
  <si>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</si>
  <si>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</si>
  <si>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</si>
  <si>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</si>
  <si>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</si>
  <si>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</si>
  <si>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</si>
  <si>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</si>
  <si>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</si>
  <si>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</si>
  <si>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</si>
  <si>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</si>
  <si>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</si>
  <si>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</si>
  <si>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</si>
  <si>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</si>
  <si>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</si>
  <si>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</si>
  <si>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</si>
  <si>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</si>
  <si>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</si>
  <si>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</si>
  <si>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</si>
  <si>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</si>
  <si>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</si>
  <si>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</si>
  <si>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</si>
  <si>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</si>
  <si>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</si>
  <si>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</si>
  <si>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</si>
  <si>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</si>
  <si>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</si>
  <si>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</si>
  <si>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</si>
  <si>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</si>
  <si>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</si>
  <si>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</si>
  <si>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</si>
  <si>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</si>
  <si>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</si>
  <si>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</si>
  <si>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</si>
  <si>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</si>
  <si>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</si>
  <si>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</si>
  <si>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</si>
  <si>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</si>
  <si>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</si>
  <si>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</si>
  <si>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</si>
  <si>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</si>
  <si>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</si>
  <si>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</si>
  <si>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</si>
  <si>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</si>
  <si>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</si>
  <si>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</si>
  <si>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</si>
  <si>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</si>
  <si>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</si>
  <si>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</si>
  <si>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</si>
  <si>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</si>
  <si>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</si>
  <si>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</si>
  <si>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</si>
  <si>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</si>
  <si>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</si>
  <si>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</si>
  <si>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</si>
  <si>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</si>
  <si>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</si>
  <si>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</si>
  <si>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</si>
  <si>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</si>
  <si>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</si>
  <si>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</si>
  <si>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</si>
  <si>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</si>
  <si>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</si>
  <si>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</si>
  <si>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</si>
  <si>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</si>
  <si>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</si>
  <si>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</si>
  <si>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</si>
  <si>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</si>
  <si>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</si>
  <si>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</si>
  <si>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</si>
  <si>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</si>
  <si>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</si>
  <si>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</si>
  <si>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</si>
  <si>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</si>
  <si>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</si>
  <si>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</si>
  <si>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</si>
  <si>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</si>
  <si>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</si>
  <si>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</si>
  <si>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</si>
  <si>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</si>
  <si>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</si>
  <si>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</si>
  <si>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</si>
  <si>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</si>
  <si>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</si>
  <si>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</si>
  <si>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</si>
  <si>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</si>
  <si>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</si>
  <si>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</si>
  <si>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</si>
  <si>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</si>
  <si>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</si>
  <si>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</si>
  <si>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</si>
  <si>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</si>
  <si>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</si>
  <si>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</si>
  <si>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</si>
  <si>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</si>
  <si>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</si>
  <si>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</si>
  <si>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</si>
  <si>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</si>
  <si>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</si>
  <si>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</si>
  <si>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</si>
  <si>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</si>
  <si>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</si>
  <si>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</si>
  <si>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</si>
  <si>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</si>
  <si>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</si>
  <si>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</si>
  <si>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</si>
  <si>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</si>
  <si>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</si>
  <si>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</si>
  <si>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</si>
  <si>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</si>
  <si>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</si>
  <si>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</si>
  <si>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</si>
  <si>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</si>
  <si>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</si>
  <si>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</si>
  <si>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</si>
  <si>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</si>
  <si>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</si>
  <si>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</si>
  <si>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</si>
  <si>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</si>
  <si>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</si>
  <si>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</si>
  <si>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</si>
  <si>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</si>
  <si>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</si>
  <si>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</si>
  <si>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</si>
  <si>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</si>
  <si>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</si>
  <si>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</si>
  <si>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</si>
  <si>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</si>
  <si>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</si>
  <si>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</si>
  <si>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</si>
  <si>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</si>
  <si>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</si>
  <si>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</si>
  <si>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</si>
  <si>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</si>
  <si>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</si>
  <si>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</si>
  <si>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</si>
  <si>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</si>
  <si>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</si>
  <si>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</si>
  <si>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</si>
  <si>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</si>
  <si>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</si>
  <si>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</si>
  <si>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</si>
  <si>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</si>
  <si>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</si>
  <si>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</si>
  <si>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</si>
  <si>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</si>
  <si>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</si>
  <si>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</si>
  <si>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</si>
  <si>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</si>
  <si>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</si>
  <si>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</si>
  <si>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</si>
  <si>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</si>
  <si>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</si>
  <si>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</si>
  <si>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</si>
  <si>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</si>
  <si>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</si>
  <si>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</si>
  <si>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</si>
  <si>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</si>
  <si>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</si>
  <si>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</si>
  <si>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</si>
  <si>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</si>
  <si>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</si>
  <si>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</si>
  <si>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</si>
  <si>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</si>
  <si>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</si>
  <si>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</si>
  <si>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</si>
  <si>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</si>
  <si>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</si>
  <si>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</si>
  <si>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</si>
  <si>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</si>
  <si>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</si>
  <si>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</si>
  <si>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</si>
  <si>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</si>
  <si>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</si>
  <si>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</si>
  <si>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</si>
  <si>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</si>
  <si>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</si>
  <si>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</si>
  <si>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</si>
  <si>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</si>
  <si>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</si>
  <si>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</si>
  <si>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</si>
  <si>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</si>
  <si>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</si>
  <si>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</si>
  <si>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</si>
  <si>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</si>
  <si>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</si>
  <si>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</si>
  <si>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</si>
  <si>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</si>
  <si>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</si>
  <si>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</si>
  <si>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</si>
  <si>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</si>
  <si>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</si>
  <si>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</si>
  <si>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</si>
  <si>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</si>
  <si>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</si>
  <si>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</si>
  <si>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</si>
  <si>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</si>
  <si>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</si>
  <si>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</si>
  <si>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</si>
  <si>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</si>
  <si>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</si>
  <si>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</si>
  <si>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</si>
  <si>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</si>
  <si>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</si>
  <si>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</si>
  <si>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</si>
  <si>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</si>
  <si>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</si>
  <si>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</si>
  <si>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</si>
  <si>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</si>
  <si>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</si>
  <si>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</si>
  <si>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</si>
  <si>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</si>
  <si>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</si>
  <si>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</si>
  <si>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</si>
  <si>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</si>
  <si>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</si>
  <si>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</si>
  <si>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</si>
  <si>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</si>
  <si>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</si>
  <si>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</si>
  <si>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</si>
  <si>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</si>
  <si>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</si>
  <si>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</si>
  <si>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</si>
  <si>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</si>
  <si>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</si>
  <si>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</si>
  <si>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</si>
  <si>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</si>
  <si>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</si>
  <si>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</si>
  <si>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</si>
  <si>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</si>
  <si>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</si>
  <si>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</si>
  <si>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</si>
  <si>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</si>
  <si>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</si>
  <si>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</si>
  <si>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</si>
  <si>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</si>
  <si>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</si>
  <si>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</si>
  <si>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</si>
  <si>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</si>
  <si>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</si>
  <si>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</si>
  <si>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</si>
  <si>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</si>
  <si>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</si>
  <si>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</si>
  <si>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</si>
  <si>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</si>
  <si>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</si>
  <si>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</si>
  <si>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</si>
  <si>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</si>
  <si>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</si>
  <si>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</si>
  <si>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</si>
  <si>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</si>
  <si>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</si>
  <si>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</si>
  <si>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</si>
  <si>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</si>
  <si>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</si>
  <si>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</si>
  <si>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</si>
  <si>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</si>
  <si>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</si>
  <si>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</si>
  <si>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</si>
  <si>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</si>
  <si>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</si>
  <si>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</si>
  <si>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</si>
  <si>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</si>
  <si>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</si>
  <si>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</si>
  <si>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</si>
  <si>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</si>
  <si>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</si>
  <si>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</si>
  <si>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</si>
  <si>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</si>
  <si>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</si>
  <si>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</si>
  <si>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</si>
  <si>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</si>
  <si>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</si>
  <si>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</si>
  <si>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</si>
  <si>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</si>
  <si>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</si>
  <si>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</si>
  <si>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</si>
  <si>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</si>
  <si>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</si>
  <si>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</si>
  <si>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</si>
  <si>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</si>
  <si>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</si>
  <si>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</si>
  <si>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</si>
  <si>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</si>
  <si>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</si>
  <si>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</si>
  <si>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</si>
  <si>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</si>
  <si>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</si>
  <si>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</si>
  <si>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</si>
  <si>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</si>
  <si>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</si>
  <si>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</si>
  <si>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</si>
  <si>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</si>
  <si>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</si>
  <si>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</si>
  <si>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</si>
  <si>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</si>
  <si>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</si>
  <si>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</si>
  <si>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</si>
  <si>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</si>
  <si>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</si>
  <si>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</si>
  <si>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</si>
  <si>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</si>
  <si>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</si>
  <si>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</si>
  <si>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</si>
  <si>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</si>
  <si>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</si>
  <si>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</si>
  <si>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</si>
  <si>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</si>
  <si>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</si>
  <si>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</si>
  <si>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</si>
  <si>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</si>
  <si>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</si>
  <si>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</si>
  <si>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</si>
  <si>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</si>
  <si>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</si>
  <si>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</si>
  <si>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</si>
  <si>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</si>
  <si>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</si>
  <si>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</si>
  <si>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</si>
  <si>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</si>
  <si>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</si>
  <si>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</si>
  <si>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</si>
  <si>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</si>
  <si>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</si>
  <si>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</si>
  <si>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</si>
  <si>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</si>
  <si>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</si>
  <si>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</si>
  <si>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</si>
  <si>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</si>
  <si>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</si>
  <si>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</si>
  <si>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</si>
  <si>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</si>
  <si>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</si>
  <si>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</si>
  <si>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</si>
  <si>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</si>
  <si>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</si>
  <si>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</si>
  <si>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</si>
  <si>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</si>
  <si>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</si>
  <si>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</si>
  <si>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</si>
  <si>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</si>
  <si>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</si>
  <si>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</si>
  <si>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</si>
  <si>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</si>
  <si>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</si>
  <si>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</si>
  <si>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</si>
  <si>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</si>
  <si>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</si>
  <si>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</si>
  <si>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</si>
  <si>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</si>
  <si>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</si>
  <si>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</si>
  <si>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</si>
  <si>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</si>
  <si>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</si>
  <si>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</si>
  <si>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</si>
  <si>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</si>
  <si>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</si>
  <si>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</si>
  <si>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</si>
  <si>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</si>
  <si>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</si>
  <si>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</si>
  <si>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</si>
  <si>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</si>
  <si>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</si>
  <si>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</si>
  <si>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</si>
  <si>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</si>
  <si>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</si>
  <si>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</si>
  <si>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</si>
  <si>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</si>
  <si>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</si>
  <si>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</si>
  <si>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</si>
  <si>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</si>
  <si>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</si>
  <si>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</si>
  <si>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</si>
  <si>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</si>
  <si>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</si>
  <si>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</si>
  <si>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</si>
  <si>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</si>
  <si>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</si>
  <si>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</si>
  <si>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</si>
  <si>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</si>
  <si>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</si>
  <si>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</si>
  <si>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</si>
  <si>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</si>
  <si>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</si>
  <si>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</si>
  <si>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</si>
  <si>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</si>
  <si>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</si>
  <si>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</si>
  <si>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</si>
  <si>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</si>
  <si>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</si>
  <si>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</si>
  <si>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</si>
  <si>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</si>
  <si>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</si>
  <si>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</si>
  <si>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</si>
  <si>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</si>
  <si>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</si>
  <si>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</si>
  <si>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</si>
  <si>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</si>
  <si>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</si>
  <si>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</si>
  <si>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</si>
  <si>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</si>
  <si>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</si>
  <si>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</si>
  <si>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</si>
  <si>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</si>
  <si>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</si>
  <si>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</si>
  <si>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</si>
  <si>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</si>
  <si>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</si>
  <si>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</si>
  <si>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</si>
  <si>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</si>
  <si>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</si>
  <si>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</si>
  <si>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</si>
  <si>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</si>
  <si>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</si>
  <si>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</si>
  <si>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</si>
  <si>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</si>
  <si>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</si>
  <si>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</si>
  <si>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</si>
  <si>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</si>
  <si>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</si>
  <si>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</si>
  <si>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</si>
  <si>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</si>
  <si>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</si>
  <si>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</si>
  <si>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</si>
  <si>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</si>
  <si>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</si>
  <si>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</si>
  <si>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</si>
  <si>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</si>
  <si>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</si>
  <si>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</si>
  <si>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</si>
  <si>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</si>
  <si>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</si>
  <si>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</si>
  <si>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</si>
  <si>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</si>
  <si>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</si>
  <si>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</si>
  <si>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</si>
  <si>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</si>
  <si>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</si>
  <si>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</si>
  <si>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</si>
  <si>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</si>
  <si>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</si>
  <si>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</si>
  <si>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</si>
  <si>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</si>
  <si>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</si>
  <si>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</si>
  <si>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</si>
  <si>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</si>
  <si>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</si>
  <si>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</si>
  <si>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</si>
  <si>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</si>
  <si>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</si>
  <si>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</si>
  <si>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</si>
  <si>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</si>
  <si>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</si>
  <si>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</si>
  <si>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</si>
  <si>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</si>
  <si>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</si>
  <si>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</si>
  <si>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</si>
  <si>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</si>
  <si>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</si>
  <si>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</si>
  <si>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</si>
  <si>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</si>
  <si>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</si>
  <si>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</si>
  <si>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</si>
  <si>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</si>
  <si>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</si>
  <si>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</si>
  <si>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</si>
  <si>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</si>
  <si>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</si>
  <si>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</si>
  <si>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</si>
  <si>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</si>
  <si>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</si>
  <si>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</si>
  <si>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</si>
  <si>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</si>
  <si>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</si>
  <si>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</si>
  <si>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</si>
  <si>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</si>
  <si>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</si>
  <si>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</si>
  <si>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</si>
  <si>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</si>
  <si>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</si>
  <si>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</si>
  <si>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</si>
  <si>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</si>
  <si>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</si>
  <si>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</si>
  <si>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</si>
  <si>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</si>
  <si>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</si>
  <si>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</si>
  <si>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</si>
  <si>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</si>
  <si>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</si>
  <si>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</si>
  <si>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</si>
  <si>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</si>
  <si>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</si>
  <si>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</si>
  <si>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</si>
  <si>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</si>
  <si>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</si>
  <si>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</si>
  <si>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</si>
  <si>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</si>
  <si>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</si>
  <si>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</si>
  <si>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</si>
  <si>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</si>
  <si>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</si>
  <si>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</si>
  <si>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</si>
  <si>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</si>
  <si>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</si>
  <si>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</si>
  <si>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</si>
  <si>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</si>
  <si>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</si>
  <si>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</si>
  <si>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</si>
  <si>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</si>
  <si>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</si>
  <si>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</si>
  <si>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</si>
  <si>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</si>
  <si>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</si>
  <si>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</si>
  <si>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</si>
  <si>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</si>
  <si>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</si>
  <si>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</si>
  <si>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</si>
  <si>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</si>
  <si>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</si>
  <si>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</si>
  <si>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</si>
  <si>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</si>
  <si>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</si>
  <si>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</si>
  <si>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</si>
  <si>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</si>
  <si>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</si>
  <si>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</si>
  <si>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</si>
  <si>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</si>
  <si>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</si>
  <si>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</si>
  <si>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</si>
  <si>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</si>
  <si>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</si>
  <si>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</si>
  <si>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</si>
  <si>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</si>
  <si>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</si>
  <si>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</si>
  <si>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</si>
  <si>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</si>
  <si>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</si>
  <si>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</si>
  <si>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</si>
  <si>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</si>
  <si>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</si>
  <si>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</si>
  <si>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</si>
  <si>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</si>
  <si>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</si>
  <si>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</si>
  <si>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</si>
  <si>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</si>
  <si>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</si>
  <si>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</si>
  <si>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</si>
  <si>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</si>
  <si>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</si>
  <si>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</si>
  <si>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</si>
  <si>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</si>
  <si>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</si>
  <si>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</si>
  <si>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</si>
  <si>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</si>
  <si>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</si>
  <si>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</si>
  <si>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</si>
  <si>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</si>
  <si>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</si>
  <si>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</si>
  <si>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</si>
  <si>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</si>
  <si>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</si>
  <si>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</si>
  <si>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</si>
  <si>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</si>
  <si>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</si>
  <si>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</si>
  <si>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</si>
  <si>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</si>
  <si>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</si>
  <si>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</si>
  <si>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</si>
  <si>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</si>
  <si>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</si>
  <si>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</si>
  <si>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</si>
  <si>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</si>
  <si>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</si>
  <si>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</si>
  <si>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</si>
  <si>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</si>
  <si>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</si>
  <si>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</si>
  <si>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</si>
  <si>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</si>
  <si>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</si>
  <si>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</si>
  <si>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</si>
  <si>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</si>
  <si>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</si>
  <si>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</si>
  <si>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</si>
  <si>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</si>
  <si>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</si>
  <si>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</si>
  <si>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</si>
  <si>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</si>
  <si>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</si>
  <si>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</si>
  <si>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</si>
  <si>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</si>
  <si>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</si>
  <si>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</si>
  <si>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</si>
  <si>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</si>
  <si>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</si>
  <si>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</si>
  <si>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</si>
  <si>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</si>
  <si>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</si>
  <si>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</si>
  <si>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</si>
  <si>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</si>
  <si>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</si>
  <si>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</si>
  <si>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</si>
  <si>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</si>
  <si>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</si>
  <si>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</si>
  <si>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</si>
  <si>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</si>
  <si>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</si>
  <si>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</si>
  <si>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</si>
  <si>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</si>
  <si>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</si>
  <si>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</si>
  <si>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</si>
  <si>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</si>
  <si>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</si>
  <si>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</si>
  <si>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</si>
  <si>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</si>
  <si>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</si>
  <si>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</si>
  <si>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</si>
  <si>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</si>
  <si>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</si>
  <si>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</si>
  <si>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</si>
  <si>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</si>
  <si>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</si>
  <si>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</si>
  <si>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</si>
  <si>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</si>
  <si>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</si>
  <si>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</si>
  <si>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</si>
  <si>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</si>
  <si>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</si>
  <si>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</si>
  <si>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</si>
  <si>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</si>
  <si>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</si>
  <si>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</si>
  <si>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</si>
  <si>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</si>
  <si>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</si>
  <si>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</si>
  <si>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</si>
  <si>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</si>
  <si>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</si>
  <si>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</si>
  <si>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</si>
  <si>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</si>
  <si>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</si>
  <si>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</si>
  <si>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</si>
  <si>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</si>
  <si>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</si>
  <si>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</si>
  <si>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</si>
  <si>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</si>
  <si>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</si>
  <si>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</si>
  <si>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</si>
  <si>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</si>
  <si>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</si>
  <si>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</si>
  <si>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</si>
  <si>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</si>
  <si>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</si>
  <si>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</si>
  <si>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</si>
  <si>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</si>
  <si>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</si>
  <si>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</si>
  <si>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</si>
  <si>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</si>
  <si>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</si>
  <si>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</si>
  <si>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</si>
  <si>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</si>
  <si>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</si>
  <si>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</si>
  <si>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</si>
  <si>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</si>
  <si>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</si>
  <si>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</si>
  <si>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</si>
  <si>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</si>
  <si>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</si>
  <si>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</si>
  <si>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</si>
  <si>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</si>
  <si>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</si>
  <si>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</si>
  <si>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</si>
  <si>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</si>
  <si>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</si>
  <si>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</si>
  <si>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</si>
  <si>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</si>
  <si>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</si>
  <si>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</si>
  <si>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</si>
  <si>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</si>
  <si>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</si>
  <si>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</si>
  <si>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</si>
  <si>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</si>
  <si>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</si>
  <si>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</si>
  <si>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</si>
  <si>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</si>
  <si>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</si>
  <si>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</si>
  <si>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</si>
  <si>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</si>
  <si>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</si>
  <si>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</si>
  <si>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</si>
  <si>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</si>
  <si>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</si>
  <si>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</si>
  <si>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</si>
  <si>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</si>
  <si>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</si>
  <si>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</si>
  <si>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</si>
  <si>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</si>
  <si>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</si>
  <si>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</si>
  <si>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</si>
  <si>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</si>
  <si>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</si>
  <si>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</si>
  <si>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</si>
  <si>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</si>
  <si>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</si>
  <si>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</si>
  <si>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</si>
  <si>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</si>
  <si>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</si>
  <si>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</si>
  <si>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</si>
  <si>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</si>
  <si>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</si>
  <si>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</si>
  <si>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</si>
  <si>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</si>
  <si>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</si>
  <si>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</si>
  <si>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</si>
  <si>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</si>
  <si>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</si>
  <si>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</si>
  <si>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</si>
  <si>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</si>
  <si>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</si>
  <si>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</si>
  <si>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</si>
  <si>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</si>
  <si>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</si>
  <si>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</si>
  <si>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</si>
  <si>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</si>
  <si>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</si>
  <si>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</si>
  <si>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</si>
  <si>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</si>
  <si>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</si>
  <si>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</si>
  <si>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</si>
  <si>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</si>
  <si>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</si>
  <si>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</si>
  <si>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</si>
  <si>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</si>
  <si>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</si>
  <si>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</si>
  <si>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</si>
  <si>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</si>
  <si>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</si>
  <si>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</si>
  <si>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</si>
  <si>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</si>
  <si>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</si>
  <si>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</si>
  <si>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</si>
  <si>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</si>
  <si>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</si>
  <si>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</si>
  <si>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</si>
  <si>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</si>
  <si>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</si>
  <si>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</si>
  <si>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</si>
  <si>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</si>
  <si>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</si>
  <si>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</si>
  <si>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</si>
  <si>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</si>
  <si>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</si>
  <si>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</si>
  <si>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</si>
  <si>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</si>
  <si>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</si>
  <si>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</si>
  <si>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</si>
  <si>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</si>
  <si>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</si>
  <si>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</si>
  <si>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</si>
  <si>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</si>
  <si>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</si>
  <si>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</si>
  <si>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</si>
  <si>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</si>
  <si>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</si>
  <si>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</si>
  <si>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</si>
  <si>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</si>
  <si>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</si>
  <si>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</si>
  <si>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</si>
  <si>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</si>
  <si>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</si>
  <si>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</si>
  <si>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</si>
  <si>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</si>
  <si>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</si>
  <si>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</si>
  <si>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</si>
  <si>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</si>
  <si>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</si>
  <si>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</si>
  <si>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</si>
  <si>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</si>
  <si>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</si>
  <si>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</si>
  <si>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</si>
  <si>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</si>
  <si>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</si>
  <si>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</si>
  <si>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</si>
  <si>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</si>
  <si>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</si>
  <si>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</si>
  <si>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</si>
  <si>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</si>
  <si>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</si>
  <si>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</si>
  <si>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</si>
  <si>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</si>
  <si>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</si>
  <si>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</si>
  <si>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</si>
  <si>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</si>
  <si>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</si>
  <si>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</si>
  <si>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</si>
  <si>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</si>
  <si>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</si>
  <si>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</si>
  <si>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</si>
  <si>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</si>
  <si>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</si>
  <si>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</si>
  <si>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</si>
  <si>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</si>
  <si>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</si>
  <si>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</si>
  <si>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</si>
  <si>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</si>
  <si>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</si>
  <si>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</si>
  <si>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</si>
  <si>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</si>
  <si>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</si>
  <si>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</si>
  <si>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</si>
  <si>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</si>
  <si>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</si>
  <si>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</si>
  <si>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</si>
  <si>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</si>
  <si>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</si>
  <si>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</si>
  <si>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</si>
  <si>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</si>
  <si>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</si>
  <si>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</si>
  <si>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</si>
  <si>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</si>
  <si>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</si>
  <si>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</si>
  <si>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</si>
  <si>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</si>
  <si>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</si>
  <si>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</si>
  <si>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</si>
  <si>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</si>
  <si>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</si>
  <si>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</si>
  <si>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</si>
  <si>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</si>
  <si>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</si>
  <si>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</si>
  <si>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</si>
  <si>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</si>
  <si>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</si>
  <si>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</si>
  <si>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</si>
  <si>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</si>
  <si>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</si>
  <si>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</si>
  <si>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</si>
  <si>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</si>
  <si>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</si>
  <si>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</si>
  <si>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</si>
  <si>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</si>
  <si>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</si>
  <si>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</si>
  <si>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</si>
  <si>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</si>
  <si>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</si>
  <si>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</si>
  <si>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</si>
  <si>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</si>
  <si>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</si>
  <si>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</si>
  <si>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</si>
  <si>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</si>
  <si>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</si>
  <si>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</si>
  <si>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</si>
  <si>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</si>
  <si>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</si>
  <si>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</si>
  <si>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</si>
  <si>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</si>
  <si>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</si>
  <si>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</si>
  <si>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</si>
  <si>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</si>
  <si>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</si>
  <si>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</si>
  <si>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</si>
  <si>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</si>
  <si>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</si>
  <si>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</si>
  <si>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</si>
  <si>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</si>
  <si>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</si>
  <si>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</si>
  <si>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</si>
  <si>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</si>
  <si>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</si>
  <si>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</si>
  <si>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</si>
  <si>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</si>
  <si>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</si>
  <si>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</si>
  <si>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</si>
  <si>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</si>
  <si>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</si>
  <si>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</si>
  <si>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</si>
  <si>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</si>
  <si>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</si>
  <si>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</si>
  <si>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</si>
  <si>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</si>
  <si>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</si>
  <si>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</si>
  <si>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</si>
  <si>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</si>
  <si>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</si>
  <si>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</si>
  <si>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</si>
  <si>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</si>
  <si>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</si>
  <si>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</si>
  <si>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</si>
  <si>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</si>
  <si>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</si>
  <si>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</si>
  <si>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</si>
  <si>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</si>
  <si>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</si>
  <si>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</si>
  <si>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</si>
  <si>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</si>
  <si>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</si>
  <si>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</si>
  <si>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</si>
  <si>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</si>
  <si>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</si>
  <si>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</si>
  <si>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</si>
  <si>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</si>
  <si>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</si>
  <si>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</si>
  <si>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</si>
  <si>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</si>
  <si>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</si>
  <si>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</si>
  <si>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</si>
  <si>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</si>
  <si>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</si>
  <si>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</si>
  <si>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</si>
  <si>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</si>
  <si>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</si>
  <si>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</si>
  <si>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</si>
  <si>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</si>
  <si>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</si>
  <si>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</si>
  <si>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</si>
  <si>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</si>
  <si>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</si>
  <si>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</si>
  <si>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</si>
  <si>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</si>
  <si>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</si>
  <si>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</si>
  <si>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</si>
  <si>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</si>
  <si>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</si>
  <si>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</si>
  <si>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</si>
  <si>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</si>
  <si>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</si>
  <si>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</si>
  <si>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</si>
  <si>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</si>
  <si>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</si>
  <si>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</si>
  <si>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</si>
  <si>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</si>
  <si>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</si>
  <si>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</si>
  <si>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</si>
  <si>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</si>
  <si>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</si>
  <si>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</si>
  <si>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</si>
  <si>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</si>
  <si>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</si>
  <si>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</si>
  <si>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</si>
  <si>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</si>
  <si>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</si>
  <si>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</si>
  <si>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</si>
  <si>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</si>
  <si>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</si>
  <si>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</si>
  <si>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</si>
  <si>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</si>
  <si>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</si>
  <si>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</si>
  <si>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</si>
  <si>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</si>
  <si>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</si>
  <si>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</si>
  <si>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</si>
  <si>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</si>
  <si>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</si>
  <si>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</si>
  <si>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</si>
  <si>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</si>
  <si>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</si>
  <si>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</si>
  <si>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</si>
  <si>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</si>
  <si>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</si>
  <si>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</si>
  <si>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</si>
  <si>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</si>
  <si>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</si>
  <si>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</si>
  <si>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</si>
  <si>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</si>
  <si>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</si>
  <si>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</si>
  <si>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</si>
  <si>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</si>
  <si>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</si>
  <si>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</si>
  <si>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</si>
  <si>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</si>
  <si>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</si>
  <si>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</si>
  <si>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</si>
  <si>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</si>
  <si>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</si>
  <si>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</si>
  <si>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</si>
  <si>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</si>
  <si>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</si>
  <si>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</si>
  <si>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</si>
  <si>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</si>
  <si>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</si>
  <si>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</si>
  <si>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</si>
  <si>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</si>
  <si>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</si>
  <si>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</si>
  <si>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</si>
  <si>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</si>
  <si>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</si>
  <si>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</si>
  <si>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</si>
  <si>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</si>
  <si>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</si>
  <si>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</si>
  <si>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</si>
  <si>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</si>
  <si>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</si>
  <si>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</si>
  <si>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</si>
  <si>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</si>
  <si>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</si>
  <si>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</si>
  <si>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</si>
  <si>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</si>
  <si>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</si>
  <si>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</si>
  <si>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</si>
  <si>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</si>
  <si>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</si>
  <si>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</si>
  <si>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</si>
  <si>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</si>
  <si>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</si>
  <si>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</si>
  <si>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</si>
  <si>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</si>
  <si>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</si>
  <si>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</si>
  <si>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</si>
  <si>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</si>
  <si>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</si>
  <si>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</si>
  <si>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</si>
  <si>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</si>
  <si>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</si>
  <si>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</si>
  <si>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</si>
  <si>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</si>
  <si>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</si>
  <si>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</si>
  <si>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</si>
  <si>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</si>
  <si>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</si>
  <si>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</si>
  <si>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</si>
  <si>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</si>
  <si>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</si>
  <si>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</si>
  <si>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</si>
  <si>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</si>
  <si>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</si>
  <si>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</si>
  <si>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</si>
  <si>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</si>
  <si>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</si>
  <si>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</si>
  <si>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</si>
  <si>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</si>
  <si>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</si>
  <si>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</si>
  <si>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</si>
  <si>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</si>
  <si>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</si>
  <si>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</si>
  <si>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</si>
  <si>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</si>
  <si>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</si>
  <si>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</si>
  <si>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</si>
  <si>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</si>
  <si>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</si>
  <si>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</si>
  <si>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</si>
  <si>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</si>
  <si>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</si>
  <si>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</si>
  <si>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</si>
  <si>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</si>
  <si>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</si>
  <si>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</si>
  <si>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</si>
  <si>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</si>
  <si>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</si>
  <si>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</si>
  <si>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</si>
  <si>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</si>
  <si>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</si>
  <si>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</si>
  <si>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</si>
  <si>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</si>
  <si>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</si>
  <si>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</si>
  <si>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</si>
  <si>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</si>
  <si>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</si>
  <si>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</si>
  <si>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</si>
  <si>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</si>
  <si>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</si>
  <si>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</si>
  <si>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</si>
  <si>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</si>
  <si>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</si>
  <si>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</si>
  <si>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</si>
  <si>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</si>
  <si>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</si>
  <si>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</si>
  <si>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</si>
  <si>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</si>
  <si>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</si>
  <si>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</si>
  <si>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</si>
  <si>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</si>
  <si>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</si>
  <si>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</si>
  <si>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</si>
  <si>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</si>
  <si>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</si>
  <si>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</si>
  <si>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</si>
  <si>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</si>
  <si>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</si>
  <si>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</si>
  <si>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</si>
  <si>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</si>
  <si>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</si>
  <si>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</si>
  <si>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</si>
  <si>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</si>
  <si>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</si>
  <si>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</si>
  <si>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</si>
  <si>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</si>
  <si>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</si>
  <si>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</si>
  <si>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</si>
  <si>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</si>
  <si>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</si>
  <si>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</si>
  <si>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</si>
  <si>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</si>
  <si>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</si>
  <si>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</si>
  <si>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</si>
  <si>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</si>
  <si>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</si>
  <si>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</si>
  <si>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</si>
  <si>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</si>
  <si>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</si>
  <si>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</si>
  <si>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</si>
  <si>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</si>
  <si>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</si>
  <si>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</si>
  <si>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</si>
  <si>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</si>
  <si>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</si>
  <si>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</si>
  <si>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</si>
  <si>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</si>
  <si>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</si>
  <si>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</si>
  <si>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</si>
  <si>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</si>
  <si>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</si>
  <si>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</si>
  <si>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</si>
  <si>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</si>
  <si>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</si>
  <si>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</si>
  <si>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</si>
  <si>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</si>
  <si>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</si>
  <si>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</si>
  <si>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</si>
  <si>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</si>
  <si>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</si>
  <si>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</si>
  <si>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</si>
  <si>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</si>
  <si>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</si>
  <si>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</si>
  <si>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</si>
  <si>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</si>
  <si>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</si>
  <si>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</si>
  <si>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</si>
  <si>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</si>
  <si>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</si>
  <si>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</si>
  <si>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</si>
  <si>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</si>
  <si>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</si>
  <si>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</si>
  <si>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</si>
  <si>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</si>
  <si>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</si>
  <si>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</si>
  <si>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</si>
  <si>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</si>
  <si>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</si>
  <si>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</si>
  <si>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</si>
  <si>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</si>
  <si>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</si>
  <si>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</si>
  <si>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</si>
  <si>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</si>
  <si>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</si>
  <si>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</si>
  <si>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</si>
  <si>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</si>
  <si>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</si>
  <si>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</si>
  <si>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</si>
  <si>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</si>
  <si>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</si>
  <si>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</si>
  <si>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</si>
  <si>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</si>
  <si>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</si>
  <si>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</si>
  <si>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</si>
  <si>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</si>
  <si>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</si>
  <si>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</si>
  <si>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</si>
  <si>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</si>
  <si>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</si>
  <si>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</si>
  <si>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</si>
  <si>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</si>
  <si>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</si>
  <si>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</si>
  <si>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</si>
  <si>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</si>
  <si>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</si>
  <si>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</si>
  <si>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</si>
  <si>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</si>
  <si>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</si>
  <si>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</si>
  <si>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</si>
  <si>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</si>
  <si>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</si>
  <si>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</si>
  <si>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</si>
  <si>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</si>
  <si>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</si>
  <si>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</si>
  <si>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</si>
  <si>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</si>
  <si>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</si>
  <si>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</si>
  <si>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PCM-20251023-00002160</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</si>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</sst>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tabSelected="1" workbookViewId="0">
      <selection activeCell="D8" sqref="D8"/>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291.03244791666657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10.53745949074073</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15021</v>
      </c>
      <c r="E4" s="137" t="s">
        <v>38998</v>
      </c>
      <c r="F4" s="138">
        <v>45953.967488425929</v>
      </c>
      <c r="G4" s="139">
        <f ca="1">IFERROR(NOW()-F4,"")</f>
        <v>1.3385416663368233E-2</v>
      </c>
      <c r="H4" s="163">
        <v>45953.961412037039</v>
      </c>
      <c r="I4" s="136" t="str">
        <f>IFERROR(VLOOKUP(D4,DB!A:F,6,0),"")</f>
        <v>SCECO</v>
      </c>
      <c r="J4" s="136" t="str">
        <f>IFERROR(VLOOKUP(D4,DB!A:G,7,0),"")</f>
        <v>Good</v>
      </c>
      <c r="K4" s="140" t="s">
        <v>39003</v>
      </c>
      <c r="L4" s="141" t="str">
        <f>IFERROR(VLOOKUP(D4,DB!A:I,9,0),"")</f>
        <v>Latis</v>
      </c>
    </row>
    <row r="5" spans="1:15" ht="15" customHeight="1">
      <c r="A5" s="135"/>
      <c r="B5" s="136" t="str">
        <f>IFERROR(VLOOKUP(D5,DB!A:K,11,0),"")</f>
        <v/>
      </c>
      <c r="C5" s="136"/>
      <c r="D5" s="136"/>
      <c r="E5" s="137"/>
      <c r="F5" s="138"/>
      <c r="G5" s="139">
        <f ca="1">IFERROR(NOW()-F5,"")</f>
        <v>45953.980873842593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45953.980873842593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45953.980873842593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45953.980873842593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45953.980873842593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45953.980873842593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45953.980873842593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45953.980873842593</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45953.980873842593</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45953.980873842593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45953.980873842593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45953.980873842593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45953.980873842593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45953.980873842593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45953.980873842593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45953.980873842593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45953.980873842593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45953.980873842593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45953.980873842593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45953.980873842593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45953.980873842593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45953.980873842593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45953.980873842593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45953.980873842593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45953.980873842593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45953.980873842593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45953.980873842593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45953.980873842593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45953.980873842593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45953.980873842593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45953.980873842593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45953.980873842593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45953.980873842593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45953.980873842593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45953.980873842593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45953.980873842593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45953.980873842593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45953.980873842593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45953.980873842593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45953.980873842593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45953.980873842593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45953.980873842593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45953.980873842593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45953.980873842593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45953.980873842593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45953.980873842593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45953.980873842593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45953.980873842593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45953.980873842593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45953.980873842593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45953.980873842593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45953.980873842593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45953.980873842593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45953.980873842593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45953.980873842593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45953.980873842593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45953.980873842593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45953.980873842593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45953.980873842593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45953.980873842593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45953.980873842593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45953.980873842593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45953.980873842593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45953.980873842593</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45953.980873842593</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DE1CF412-DB37-4883-B2F2-B33F0BDD19E2}"/>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128.98103587963124</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9.4850983796277433</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30048</v>
      </c>
      <c r="E5" s="116" t="s">
        <v>38998</v>
      </c>
      <c r="F5" s="117">
        <v>45953.919421296298</v>
      </c>
      <c r="G5" s="118">
        <f ca="1">IFERROR(NOW()-F5,"-")</f>
        <v>6.1452546295186039E-2</v>
      </c>
      <c r="H5" s="117">
        <v>45953.781921296293</v>
      </c>
      <c r="I5" s="18" t="str">
        <f>IFERROR(VLOOKUP(D5,DB!A:F,6,0),"")</f>
        <v>Generator-SG</v>
      </c>
      <c r="J5" s="18" t="str">
        <f>IFERROR(VLOOKUP(D5,DB!A:G,7,0),"")</f>
        <v>In progress</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45953.980873842593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45953.980873842593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64"/>
      <c r="E8" s="116"/>
      <c r="F8" s="117"/>
      <c r="G8" s="118">
        <f ca="1">IFERROR(NOW()-F8,"-")</f>
        <v>45953.980873842593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45953.980873842593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45953.980873842593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45953.980873842593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45953.980873842593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45953.980873842593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45953.980873842593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45953.980873842593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45953.980873842593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45953.980873842593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45953.980873842593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45953.980873842593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45953.980873842593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45953.980873842593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45953.980873842593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45953.980873842593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45953.980873842593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45953.980873842593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45953.980873842593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45953.980873842593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45953.980873842593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45953.980873842593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45953.980873842593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45953.980873842593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45953.980873842593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45953.980873842593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45953.980873842593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45953.980873842593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45953.980873842593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45953.980873842593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45953.980873842593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45953.980873842593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45953.980873842593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45953.980873842593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45953.980873842593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45953.980873842593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45953.980873842593</v>
      </c>
      <c r="H7" s="22"/>
      <c r="I7" s="19" t="s">
        <v>39090</v>
      </c>
      <c r="J7" s="18" t="str">
        <f>IFERROR(VLOOKUP(D7,DB!A:G,7,0),"")</f>
        <v/>
      </c>
      <c r="K7" s="47"/>
      <c r="L7" s="23" t="str">
        <f>IFERROR(VLOOKUP(D7,DB!A:I,9,0),"")</f>
        <v/>
      </c>
    </row>
    <row r="8" spans="1:13" ht="15" customHeight="1">
      <c r="A8" s="19"/>
      <c r="B8" s="64" t="str">
        <f>IFERROR(VLOOKUP(D8,DB!A:K,11,0),"")</f>
        <v/>
      </c>
      <c r="C8" s="18"/>
      <c r="D8" s="18"/>
      <c r="E8" s="18"/>
      <c r="F8" s="20"/>
      <c r="G8" s="21">
        <f t="shared" ca="1" si="0"/>
        <v>45953.980873842593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45953.980873842593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45953.980873842593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45953.980873842593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45953.980873842593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45953.980873842593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45953.980873842593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45953.980873842593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45953.980873842593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45953.980873842593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45953.980873842593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45953.980873842593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45953.980873842593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45953.980873842593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45953.980873842593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45953.980873842593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45953.980873842593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45953.980873842593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45953.980873842593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45953.980873842593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45953.980873842593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45953.980873842593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45953.980873842593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45953.980873842593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45953.980873842593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45953.980873842593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45953.980873842593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45953.980873842593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45953.980873842593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45953.980873842593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45953.980873842593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45953.980873842593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45953.980873842593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45953.980873842593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45953.980873842593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45953.980873842593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45953.980873842593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45953.980873842593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45953.980873842593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45953.980873842593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45953.980873842593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45953.980873842593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45953.980873842593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45953.980873842593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45953.980873842593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45953.980873842593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45953.980873842593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45953.980873842593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45953.980873842593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45953.980873842593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45953.980873842593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45953.980873842593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45953.980873842593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45953.980873842593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45953.980873842593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45953.980873842593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45953.980873842593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45953.980873842593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45953.980873842593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45953.980873842593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45953.980873842593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45953.980873842593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45953.980873842593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45953.980873842593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45953.980873842593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45953.980873842593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45953.980873842593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45953.980873842593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45953.980873842593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45953.980873842593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45953.980873842593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45953.980873842593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45953.980873842593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45953.980873842593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45953.980873842593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45953.980873842593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45953.980873842593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45953.980873842593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45953.980873842593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45953.980873842593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45953.980873842593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45953.980873842593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45953.980873842593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45953.980873842593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45953.980873842593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45953.980873842593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45953.980873842593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45953.980873842593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45953.980873842593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45953.980873842593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45953.980873842593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45953.980873842593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45953.980873842593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45953.980873842593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45953.980873842593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45953.980873842593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45953.980873842593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45953.980873842593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45953.980873842593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45953.980873842593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45953.980873842593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45953.980873842593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45953.980873842593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45953.980873842593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45953.980873842593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45953.980873842593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45953.980873842593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45953.980873842593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45953.980873842593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45953.980873842593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45953.980873842593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45953.980873842593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45953.980873842593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45953.980873842593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45953.980873842593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45953.980873842593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45953.980873842593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45953.980873842593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45953.980873842593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45953.980873842593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45953.980873842593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45953.980873842593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45953.980873842593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45953.980873842593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45953.980873842593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45953.980873842593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45953.980873842593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45953.980873842593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45953.980873842593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45953.980873842593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45953.980873842593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45953.980873842593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45953.980873842593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45953.980873842593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45953.980873842593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45953.980873842593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45953.980873842593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45953.980873842593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45953.980873842593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45953.980873842593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45953.980873842593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45953.980873842593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45953.980873842593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45953.980873842593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45953.980873842593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45953.980873842593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45953.980873842593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45953.980873842593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45953.980873842593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45953.980873842593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45953.980873842593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45953.980873842593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45953.980873842593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45953.980873842593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45953.980873842593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45953.980873842593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45953.980873842593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45953.980873842593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45953.980873842593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45953.980873842593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45953.980873842593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45953.980873842593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45953.980873842593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45953.980873842593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45953.980873842593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45953.980873842593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45953.980873842593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45953.980873842593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45953.980873842593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45953.980873842593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45953.980873842593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45953.980873842593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45953.980873842593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45953.980873842593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45953.980873842593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45953.980873842593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45953.980873842593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45953.980873842593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45953.980873842593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45953.980873842593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45953.980873842593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45953.980873842593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45953.980873842593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45953.980873842593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45953.980873842593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45953.980873842593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45953.980873842593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45953.980873842593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45953.980873842593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45953.980873842593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45953.980873842593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45953.980873842593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45953.980873842593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45953.980873842593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45953.980873842593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45953.980873842593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45953.980873842593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45953.980873842593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45953.980873842593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45953.980873842593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45953.980873842593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45953.980873842593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45953.980873842593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45953.980873842593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45953.980873842593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45953.980873842593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45953.980873842593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45953.980873842593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45953.980873842593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45953.980873842593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45953.980873842593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45953.980873842593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45953.980873842593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45953.980873842593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45953.980873842593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45953.980873842593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45953.980873842593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45953.980873842593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45953.980873842593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45953.980873842593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45953.980873842593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45953.980873842593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45953.980873842593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45953.980873842593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45953.980873842593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45953.980873842593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45953.980873842593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45953.980873842593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45953.980873842593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45953.980873842593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45953.980873842593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45953.980873842593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45953.980873842593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45953.980873842593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45953.980873842593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45953.980873842593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45953.980873842593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45953.980873842593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45953.980873842593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45953.980873842593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45953.980873842593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45953.980873842593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45953.980873842593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45953.980873842593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45953.980873842593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45953.980873842593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45953.980873842593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45953.980873842593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45953.980873842593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45953.980873842593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45953.980873842593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45953.980873842593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45953.980873842593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45953.980873842593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45953.980873842593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45953.980873842593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45953.980873842593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45953.980873842593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45953.980873842593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45953.980873842593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45953.980873842593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45953.980873842593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45953.980873842593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45953.980873842593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45953.980873842593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45953.980873842593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45953.980873842593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45953.980873842593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45953.980873842593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45953.980873842593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45953.980873842593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45953.980873842593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45953.980873842593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45953.980873842593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45953.980873842593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45953.980873842593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45953.980873842593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45953.980873842593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45953.980873842593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45953.980873842593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45953.980873842593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45953.980873842593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45953.980873842593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45953.980873842593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45953.980873842593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45953.980873842593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45953.980873842593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45953.980873842593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45953.980873842593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45953.980873842593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45953.980873842593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45953.980873842593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45953.980873842593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45953.980873842593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45953.980873842593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45953.980873842593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45953.980873842593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45953.980873842593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45953.980873842593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45953.980873842593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45953.980873842593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45953.980873842593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45953.980873842593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45953.980873842593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45953.980873842593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45953.980873842593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45953.980873842593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45953.980873842593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45953.980873842593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45953.980873842593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45953.980873842593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45953.980873842593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45953.980873842593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45953.980873842593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45953.980873842593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45953.980873842593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45953.980873842593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45953.980873842593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45953.980873842593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45953.980873842593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45953.980873842593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45953.980873842593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45953.980873842593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45953.980873842593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45953.980873842593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45953.980873842593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45953.980873842593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45953.980873842593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45953.980873842593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45953.980873842593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45953.980873842593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45953.980873842593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45953.980873842593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45953.980873842593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45953.980873842593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45953.980873842593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45953.980873842593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45953.980873842593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45953.980873842593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45953.980873842593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45953.980873842593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45953.980873842593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45953.980873842593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45953.980873842593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45953.980873842593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45953.980873842593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45953.980873842593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45953.980873842593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45953.980873842593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45953.980873842593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45953.980873842593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45953.980873842593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45953.980873842593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45953.980873842593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45953.980873842593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45953.980873842593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45953.980873842593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45953.980873842593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45953.980873842593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45953.980873842593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45953.980873842593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45953.980873842593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45953.980873842593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45953.980873842593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45953.980873842593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45953.980873842593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45953.980873842593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45953.980873842593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45953.980873842593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45953.980873842593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45953.980873842593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45953.980873842593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45953.980873842593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45953.980873842593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45953.980873842593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45953.980873842593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45953.980873842593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45953.980873842593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45953.980873842593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45953.980873842593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45953.980873842593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45953.980873842593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45953.980873842593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45953.980873842593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45953.980873842593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45953.980873842593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45953.980873842593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45953.980873842593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45953.980873842593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45953.980873842593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45953.980873842593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45953.980873842593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45953.980873842593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45953.980873842593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45953.980873842593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45953.980873842593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45953.980873842593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45953.980873842593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45953.980873842593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45953.980873842593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45953.980873842593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45953.980873842593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45953.980873842593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45953.980873842593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45953.980873842593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45953.980873842593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45953.980873842593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45953.980873842593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45953.980873842593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45953.980873842593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45953.980873842593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45953.980873842593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45953.980873842593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45953.980873842593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45953.980873842593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45953.980873842593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45953.980873842593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45953.980873842593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45953.980873842593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45953.980873842593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45953.980873842593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45953.980873842593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45953.980873842593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45953.980873842593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45953.980873842593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45953.980873842593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45953.980873842593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45953.980873842593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45953.980873842593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45953.980873842593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45953.980873842593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45953.980873842593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45953.980873842593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45953.980873842593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45953.980873842593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45953.980873842593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45953.980873842593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45953.980873842593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45953.980873842593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45953.980873842593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45953.980873842593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45953.980873842593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45953.980873842593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45953.980873842593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45953.980873842593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45953.980873842593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45953.980873842593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45953.980873842593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45953.980873842593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45953.980873842593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45953.980873842593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45953.980873842593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45953.980873842593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45953.980873842593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45953.980873842593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45953.980873842593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45953.980873842593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45953.980873842593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45953.980873842593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45953.980873842593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45953.980873842593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45953.980873842593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45953.980873842593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45953.980873842593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45953.980873842593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45953.980873842593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45953.980873842593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45953.980873842593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45953.980873842593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45953.980873842593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45953.980873842593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45953.980873842593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45953.980873842593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45953.980873842593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45953.980873842593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45953.980873842593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45953.980873842593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45953.980873842593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45953.980873842593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45953.980873842593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45953.980873842593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45953.980873842593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45953.980873842593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45953.980873842593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45953.980873842593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45953.980873842593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45953.980873842593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45953.980873842593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45953.980873842593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45953.980873842593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45953.980873842593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45953.980873842593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45953.980873842593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45953.980873842593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45953.980873842593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45953.980873842593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45953.980873842593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45953.980873842593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45953.980873842593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45953.980873842593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45953.980873842593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45953.980873842593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45953.980873842593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45953.980873842593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45953.980873842593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45953.980873842593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45953.980873842593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45953.980873842593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45953.980873842593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45953.980873842593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45953.980873842593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45953.980873842593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45953.980873842593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45953.980873842593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45953.980873842593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45953.980873842593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45953.980873842593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45953.980873842593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45953.980873842593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45953.980873842593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45953.980873842593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45953.980873842593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45953.980873842593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45953.980873842593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45953.980873842593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45953.980873842593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45953.980873842593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45953.980873842593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45953.980873842593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45953.980873842593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45953.980873842593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45953.980873842593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45953.980873842593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45953.980873842593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45953.980873842593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45953.980873842593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45953.980873842593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45953.980873842593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45953.980873842593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45953.980873842593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45953.980873842593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45953.980873842593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45953.980873842593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45953.980873842593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45953.980873842593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45953.980873842593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45953.980873842593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45953.980873842593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45953.980873842593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45953.980873842593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45953.980873842593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45953.980873842593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45953.980873842593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45953.980873842593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45953.980873842593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45953.980873842593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45953.980873842593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45953.980873842593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45953.980873842593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45953.980873842593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45953.980873842593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45953.980873842593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45953.980873842593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45953.980873842593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45953.980873842593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45953.980873842593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45953.980873842593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45953.980873842593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45953.980873842593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45953.980873842593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45953.980873842593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45953.980873842593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45953.980873842593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45953.980873842593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45953.980873842593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45953.980873842593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45953.980873842593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45953.980873842593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45953.980873842593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45953.980873842593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45953.980873842593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45953.980873842593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45953.980873842593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45953.980873842593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45953.980873842593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45953.980873842593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45953.980873842593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45953.980873842593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45953.980873842593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45953.980873842593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45953.980873842593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45953.980873842593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45953.980873842593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45953.980873842593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45953.980873842593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45953.980873842593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45953.980873842593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45953.980873842593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45953.980873842593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45953.980873842593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45953.980873842593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45953.980873842593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45953.980873842593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45953.980873842593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45953.980873842593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45953.980873842593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45953.980873842593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45953.980873842593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45953.980873842593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45953.980873842593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45953.980873842593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45953.980873842593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45953.980873842593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45953.980873842593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45953.980873842593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45953.980873842593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45953.980873842593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45953.980873842593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45953.980873842593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45953.980873842593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45953.980873842593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45953.980873842593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45953.980873842593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45953.980873842593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45953.980873842593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45953.980873842593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45953.980873842593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45953.980873842593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45953.980873842593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45953.980873842593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45953.980873842593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45953.980873842593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45953.980873842593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45953.980873842593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45953.980873842593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45953.980873842593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45953.980873842593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45953.980873842593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45953.980873842593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45953.980873842593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45953.980873842593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45953.980873842593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45953.980873842593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45953.980873842593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45953.980873842593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45953.980873842593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45953.980873842593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45953.980873842593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45953.980873842593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45953.980873842593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45953.980873842593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45953.980873842593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45953.980873842593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45953.980873842593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45953.980873842593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45953.980873842593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45953.980873842593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45953.980873842593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45953.980873842593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45953.980873842593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45953.980873842593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45953.980873842593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45953.980873842593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45953.980873842593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45953.980873842593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45953.980873842593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45953.980873842593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45953.980873842593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45953.980873842593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45953.980873842593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45953.980873842593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45953.980873842593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45953.980873842593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45953.980873842593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45953.980873842593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45953.980873842593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45953.980873842593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45953.980873842593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45953.980873842593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45953.980873842593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45953.980873842593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45953.980873842593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45953.980873842593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45953.980873842593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45953.980873842593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45953.980873842593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45953.980873842593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45953.980873842593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45953.980873842593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45953.980873842593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45953.980873842593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45953.980873842593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45953.980873842593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45953.980873842593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45953.980873842593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45953.980873842593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45953.980873842593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45953.980873842593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45953.980873842593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45953.980873842593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45953.980873842593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45953.980873842593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45953.980873842593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45953.980873842593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45953.980873842593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45953.980873842593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45953.980873842593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45953.980873842593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45953.980873842593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45953.980873842593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45953.980873842593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45953.980873842593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45953.980873842593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45953.980873842593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45953.980873842593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45953.980873842593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45953.980873842593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45953.980873842593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45953.980873842593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45953.980873842593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45953.980873842593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45953.980873842593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45953.980873842593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45953.980873842593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45953.980873842593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45953.980873842593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45953.980873842593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45953.980873842593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45953.980873842593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45953.980873842593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45953.980873842593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45953.980873842593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45953.980873842593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45953.980873842593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45953.980873842593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45953.980873842593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45953.980873842593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45953.980873842593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45953.980873842593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45953.980873842593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45953.980873842593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45953.980873842593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45953.980873842593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45953.980873842593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45953.980873842593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45953.980873842593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45953.980873842593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45953.980873842593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45953.980873842593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45953.980873842593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45953.980873842593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45953.980873842593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45953.980873842593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45953.980873842593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45953.980873842593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45953.980873842593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45953.980873842593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45953.980873842593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45953.980873842593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45953.980873842593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45953.980873842593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45953.980873842593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45953.980873842593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45953.980873842593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45953.980873842593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45953.980873842593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45953.980873842593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45953.980873842593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45953.980873842593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45953.980873842593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45953.980873842593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45953.980873842593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45953.980873842593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45953.980873842593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45953.980873842593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45953.980873842593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45953.980873842593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45953.980873842593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45953.980873842593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45953.980873842593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45953.980873842593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45953.980873842593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45953.980873842593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45953.980873842593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45953.980873842593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45953.980873842593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45953.980873842593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45953.980873842593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45953.980873842593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45953.980873842593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45953.980873842593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45953.980873842593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45953.980873842593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45953.980873842593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45953.980873842593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45953.980873842593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45953.980873842593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45953.980873842593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45953.980873842593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45953.980873842593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45953.980873842593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45953.980873842593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45953.980873842593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45953.980873842593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45953.980873842593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45953.980873842593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45953.980873842593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45953.980873842593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45953.980873842593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45953.980873842593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45953.980873842593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45953.980873842593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45953.980873842593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45953.980873842593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45953.980873842593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45953.980873842593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45953.980873842593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45953.980873842593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45953.980873842593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45953.980873842593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45953.980873842593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45953.980873842593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45953.980873842593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45953.980873842593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45953.980873842593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45953.980873842593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45953.980873842593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45953.980873842593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45953.980873842593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45953.980873842593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45953.980873842593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45953.980873842593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45953.980873842593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45953.980873842593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45953.980873842593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45953.980873842593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45953.980873842593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45953.980873842593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45953.980873842593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45953.980873842593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45953.980873842593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45953.980873842593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45953.980873842593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45953.980873842593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45953.980873842593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45953.980873842593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45953.980873842593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45953.980873842593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45953.980873842593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45953.980873842593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45953.980873842593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45953.980873842593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45953.980873842593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45953.980873842593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45953.980873842593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45953.980873842593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45953.980873842593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45953.980873842593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45953.980873842593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45953.980873842593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45953.980873842593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45953.980873842593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45953.980873842593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45953.980873842593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45953.980873842593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45953.980873842593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45953.980873842593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45953.980873842593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45953.980873842593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45953.980873842593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45953.980873842593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45953.980873842593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45953.980873842593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45953.980873842593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45953.980873842593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45953.980873842593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45953.980873842593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45953.980873842593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45953.980873842593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45953.980873842593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45953.980873842593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45953.980873842593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45953.980873842593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45953.980873842593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45953.980873842593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45953.980873842593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45953.980873842593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45953.980873842593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45953.980873842593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45953.980873842593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45953.980873842593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45953.980873842593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45953.980873842593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45953.980873842593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45953.980873842593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45953.980873842593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45953.980873842593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45953.980873842593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45953.980873842593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45953.980873842593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45953.980873842593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45953.980873842593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45953.980873842593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45953.980873842593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45953.980873842593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45953.980873842593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45953.980873842593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45953.980873842593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45953.980873842593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45953.980873842593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45953.980873842593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45953.980873842593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45953.980873842593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45953.980873842593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45953.980873842593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45953.980873842593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45953.980873842593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45953.980873842593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45953.980873842593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45953.980873842593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45953.980873842593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45953.980873842593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45953.980873842593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45953.980873842593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45953.980873842593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45953.980873842593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45953.980873842593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45953.980873842593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45953.980873842593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45953.980873842593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45953.980873842593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45953.980873842593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45953.980873842593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45953.980873842593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45953.980873842593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45953.980873842593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45953.980873842593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45953.980873842593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45953.980873842593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45953.980873842593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45953.980873842593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45953.980873842593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45953.980873842593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45953.980873842593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45953.980873842593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45953.980873842593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45953.980873842593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45953.980873842593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45953.980873842593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45953.980873842593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45953.980873842593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45953.980873842593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45953.980873842593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45953.980873842593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45953.980873842593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45953.980873842593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45953.980873842593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45953.980873842593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45953.980873842593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45953.980873842593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45953.980873842593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45953.980873842593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45953.980873842593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45953.980873842593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45953.980873842593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45953.980873842593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45953.980873842593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45953.980873842593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45953.980873842593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45953.980873842593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45953.980873842593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45953.980873842593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45953.980873842593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45953.980873842593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45953.980873842593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45953.980873842593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45953.980873842593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45953.980873842593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45953.980873842593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45953.980873842593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45953.980873842593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45953.980873842593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45953.980873842593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45953.980873842593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45953.980873842593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45953.980873842593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45953.980873842593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45953.980873842593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45953.980873842593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45953.980873842593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45953.980873842593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45953.980873842593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45953.980873842593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45953.980873842593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45953.980873842593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45953.980873842593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45953.980873842593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45953.980873842593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45953.980873842593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45953.980873842593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45953.980873842593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45953.980873842593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45953.980873842593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45953.980873842593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45953.980873842593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45953.980873842593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45953.980873842593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45953.980873842593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45953.980873842593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45953.980873842593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45953.980873842593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45953.980873842593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45953.980873842593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45953.980873842593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45953.980873842593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45953.980873842593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45953.980873842593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45953.980873842593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45953.980873842593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45953.980873842593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45953.980873842593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45953.980873842593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45953.980873842593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45953.980873842593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45953.980873842593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45953.980873842593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45953.980873842593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45953.980873842593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45953.980873842593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45953.980873842593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45953.980873842593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45953.980873842593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45953.980873842593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45953.980873842593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45953.980873842593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45953.980873842593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45953.980873842593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45953.980873842593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45953.980873842593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45953.980873842593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45953.980873842593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45953.980873842593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45953.980873842593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45953.980873842593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45953.980873842593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45953.980873842593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45953.980873842593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45953.980873842593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45953.980873842593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45953.980873842593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45953.980873842593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45953.980873842593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45953.980873842593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45953.980873842593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45953.980873842593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45953.980873842593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45953.980873842593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45953.980873842593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45953.980873842593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45953.980873842593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45953.980873842593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45953.980873842593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45953.980873842593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45953.980873842593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45953.980873842593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45953.980873842593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45953.980873842593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45953.980873842593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45953.980873842593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45953.980873842593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45953.980873842593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45953.980873842593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45953.980873842593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45953.980873842593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45953.980873842593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45953.980873842593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45953.980873842593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45953.980873842593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45953.980873842593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45953.980873842593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45953.980873842593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45953.980873842593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45953.980873842593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45953.980873842593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45953.980873842593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45953.980873842593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45953.980873842593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45953.980873842593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45953.980873842593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45953.980873842593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45953.980873842593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45953.980873842593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45953.980873842593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45953.980873842593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45953.980873842593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45953.980873842593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45953.980873842593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45953.980873842593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45953.980873842593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45953.980873842593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45953.980873842593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45953.980873842593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45953.980873842593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45953.980873842593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45953.980873842593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45953.980873842593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45953.980873842593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45953.980873842593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45953.980873842593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45953.980873842593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45953.980873842593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45953.980873842593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45953.980873842593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45953.980873842593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45953.980873842593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45953.980873842593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45953.980873842593</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250.50015624999651</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0.34615162036789116</v>
      </c>
      <c r="H3" s="125">
        <v>45953.546631944446</v>
      </c>
      <c r="I3" s="121" t="str">
        <f>IFERROR(VLOOKUP(D3,DB!A:F,6,0),"")</f>
        <v>SCECO</v>
      </c>
      <c r="J3" s="121" t="str">
        <f>IFERROR(VLOOKUP(D3,DB!A:G,7,0),"")</f>
        <v>Dead</v>
      </c>
      <c r="K3" s="127" t="s">
        <v>39094</v>
      </c>
      <c r="L3" s="123" t="str">
        <f>IFERROR(VLOOKUP(D3,DB!A:I,9,0),"")</f>
        <v>Latis</v>
      </c>
    </row>
    <row r="4" spans="1:16" ht="15" customHeight="1">
      <c r="A4" s="121" t="s">
        <v>39095</v>
      </c>
      <c r="B4" s="121" t="str">
        <f>IFERROR(VLOOKUP(D4,DB!A:K,11,0),"")</f>
        <v>R4</v>
      </c>
      <c r="C4" s="122">
        <v>2</v>
      </c>
      <c r="D4" s="95" t="s">
        <v>35586</v>
      </c>
      <c r="E4" s="100" t="s">
        <v>38998</v>
      </c>
      <c r="F4" s="125">
        <v>45953.820138888892</v>
      </c>
      <c r="G4" s="126">
        <f ca="1">IFERROR(NOW()-F4,"")</f>
        <v>0.16073495370073942</v>
      </c>
      <c r="H4" s="125">
        <v>45953.776747685188</v>
      </c>
      <c r="I4" s="121" t="str">
        <f>IFERROR(VLOOKUP(D4,DB!A:F,6,0),"")</f>
        <v>SCECO</v>
      </c>
      <c r="J4" s="121" t="str">
        <f>IFERROR(VLOOKUP(D4,DB!A:G,7,0),"")</f>
        <v>In progress</v>
      </c>
      <c r="K4" s="127" t="s">
        <v>39096</v>
      </c>
      <c r="L4" s="123" t="str">
        <f>IFERROR(VLOOKUP(D4,DB!A:I,9,0),"")</f>
        <v>Latis</v>
      </c>
    </row>
    <row r="5" spans="1:16" ht="15" customHeight="1">
      <c r="A5" s="121" t="s">
        <v>39097</v>
      </c>
      <c r="B5" s="121" t="str">
        <f>IFERROR(VLOOKUP(D5,DB!A:K,11,0),"")</f>
        <v>R4</v>
      </c>
      <c r="C5" s="122">
        <v>2</v>
      </c>
      <c r="D5" s="95" t="s">
        <v>39098</v>
      </c>
      <c r="E5" s="100" t="s">
        <v>38998</v>
      </c>
      <c r="F5" s="125">
        <v>45953.913194444445</v>
      </c>
      <c r="G5" s="126">
        <f ca="1">IFERROR(NOW()-F5,"")</f>
        <v>6.76793981474475E-2</v>
      </c>
      <c r="H5" s="125">
        <v>45953.834085648145</v>
      </c>
      <c r="I5" s="121" t="str">
        <f>IFERROR(VLOOKUP(D5,DB!A:F,6,0),"")</f>
        <v>SCECO</v>
      </c>
      <c r="J5" s="121" t="str">
        <f>IFERROR(VLOOKUP(D5,DB!A:G,7,0),"")</f>
        <v>In progress</v>
      </c>
      <c r="K5" s="127" t="s">
        <v>39099</v>
      </c>
      <c r="L5" s="123" t="str">
        <f>IFERROR(VLOOKUP(D5,DB!A:I,9,0),"")</f>
        <v>Latis</v>
      </c>
    </row>
    <row r="6" spans="1:16" ht="15" customHeight="1">
      <c r="A6" s="121"/>
      <c r="B6" s="121" t="str">
        <f>IFERROR(VLOOKUP(D7,DB!A:K,11,0),"")</f>
        <v/>
      </c>
      <c r="C6" s="122"/>
      <c r="D6" s="95"/>
      <c r="E6" s="100"/>
      <c r="F6" s="125"/>
      <c r="G6" s="126">
        <f ca="1">IFERROR(NOW()-F6,"")</f>
        <v>45953.980873842593</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45953.980873842593</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45953.980873842593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45953.980873842593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45953.980873842593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45953.980873842593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45953.980873842593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45953.980873842593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45953.980873842593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45953.980873842593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45953.980873842593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45953.980873842593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45953.980873842593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45953.980873842593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45953.980873842593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45953.980873842593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45953.980873842593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45953.980873842593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45953.980873842593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45953.980873842593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45953.980873842593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45953.980873842593</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45953.980873842593</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45953.980873842593</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45953.980873842593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45953.980873842593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45953.980873842593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45953.980873842593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45953.980873842593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45953.980873842593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45953.980873842593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45953.980873842593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45953.980873842593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45953.980873842593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45953.980873842593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45953.980873842593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45953.980873842593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45953.980873842593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45953.980873842593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45953.980873842593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45953.980873842593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45953.980873842593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45953.980873842593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45953.980873842593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45953.980873842593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45953.980873842593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45953.980873842593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45953.980873842593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45953.980873842593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45953.980873842593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45953.980873842593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45953.980873842593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45953.980873842593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45953.980873842593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45953.980873842593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45953.980873842593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45953.980873842593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45953.980873842593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45953.980873842593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45953.980873842593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45953.980873842593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45953.980873842593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45953.980873842593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45953.980873842593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45953.980873842593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45953.980873842593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45953.980873842593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45953.980873842593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45953.980873842593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45953.980873842593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45953.980873842593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45953.980873842593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45953.980873842593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45953.980873842593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45953.980873842593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45953.980873842593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45953.980873842593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45953.980873842593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45953.980873842593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45953.980873842593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45953.980873842593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45953.980873842593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45953.980873842593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45953.980873842593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45953.980873842593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45953.980873842593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45953.980873842593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45953.980873842593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45953.980873842593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45953.980873842593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45953.980873842593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45953.980873842593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45953.980873842593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45953.980873842593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45953.980873842593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45953.980873842593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45953.980873842593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45953.980873842593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45953.980873842593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45953.980873842593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45953.980873842593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45953.980873842593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45953.980873842593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45953.980873842593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45953.980873842593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45953.980873842593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45953.980873842593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45953.980873842593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45953.980873842593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45953.980873842593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45953.980873842593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45953.980873842593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45953.980873842593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45953.980873842593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45953.980873842593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45953.980873842593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45953.980873842593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45953.980873842593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45953.980873842593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45953.980873842593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45953.980873842593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45953.980873842593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45953.980873842593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45953.980873842593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45953.980873842593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45953.980873842593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45953.980873842593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45953.980873842593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45953.980873842593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45953.980873842593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45953.980873842593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45953.980873842593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45953.980873842593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45953.980873842593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45953.980873842593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45953.980873842593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45953.980873842593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45953.980873842593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45953.980873842593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45953.980873842593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45953.980873842593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45953.980873842593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45953.980873842593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45953.980873842593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45953.980873842593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45953.980873842593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45953.980873842593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45953.980873842593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45953.980873842593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45953.980873842593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45953.980873842593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45953.980873842593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45953.980873842593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45953.980873842593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45953.980873842593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45953.980873842593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45953.980873842593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45953.980873842593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45953.980873842593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45953.980873842593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45953.980873842593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45953.980873842593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45953.980873842593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45953.980873842593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45953.980873842593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45953.980873842593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45953.980873842593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45953.980873842593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45953.980873842593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45953.980873842593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45953.980873842593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45953.980873842593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45953.980873842593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45953.980873842593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45953.980873842593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45953.980873842593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45953.980873842593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45953.980873842593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45953.980873842593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45953.980873842593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45953.980873842593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45953.980873842593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45953.980873842593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45953.980873842593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45953.980873842593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45953.980873842593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45953.980873842593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45953.980873842593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45953.980873842593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45953.980873842593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45953.980873842593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45953.980873842593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45953.980873842593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45953.980873842593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45953.980873842593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45953.980873842593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45953.980873842593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45953.980873842593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45953.980873842593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45953.980873842593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45953.980873842593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45953.980873842593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45953.980873842593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45953.980873842593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45953.980873842593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45953.980873842593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45953.980873842593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45953.980873842593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45953.980873842593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45953.980873842593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45953.980873842593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45953.980873842593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45953.980873842593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45953.980873842593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45953.980873842593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45953.980873842593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45953.980873842593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45953.980873842593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45953.980873842593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45953.980873842593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45953.980873842593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45953.980873842593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45953.980873842593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45953.980873842593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45953.980873842593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45953.980873842593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45953.980873842593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45953.980873842593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45953.980873842593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45953.980873842593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45953.980873842593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45953.980873842593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45953.980873842593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45953.980873842593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45953.980873842593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45953.980873842593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45953.980873842593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45953.980873842593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45953.980873842593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45953.980873842593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45953.980873842593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45953.980873842593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45953.980873842593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45953.980873842593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45953.980873842593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45953.980873842593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45953.980873842593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45953.980873842593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45953.980873842593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45953.980873842593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45953.980873842593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45953.980873842593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45953.980873842593</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45953.980873842593</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39100</v>
      </c>
      <c r="B2" s="37" t="str">
        <f>IFERROR(VLOOKUP(D2,DB!A:K,11,0),"")</f>
        <v>R5</v>
      </c>
      <c r="C2" s="37">
        <v>3</v>
      </c>
      <c r="D2" s="120" t="s">
        <v>36034</v>
      </c>
      <c r="E2" s="37" t="s">
        <v>38998</v>
      </c>
      <c r="F2" s="38">
        <v>45891.832060185188</v>
      </c>
      <c r="G2" s="146">
        <f ca="1">IFERROR(NOW()-F2,"")</f>
        <v>62.148813657404389</v>
      </c>
      <c r="H2" s="38">
        <v>45891.790393518517</v>
      </c>
      <c r="I2" s="37" t="str">
        <f>IFERROR(VLOOKUP(D2,DB!A:F,6,0),"")</f>
        <v>Generator-SG</v>
      </c>
      <c r="J2" s="37" t="str">
        <f>IFERROR(VLOOKUP(D2,DB!A:G,7,0),"")</f>
        <v>Vandalized</v>
      </c>
      <c r="K2" s="37" t="s">
        <v>39101</v>
      </c>
      <c r="L2" s="37" t="str">
        <f>IFERROR(VLOOKUP(D2,DB!A:I,9,0),"")</f>
        <v>Latis</v>
      </c>
      <c r="M2" s="119"/>
    </row>
    <row r="3" spans="1:13" ht="30.75">
      <c r="A3" s="37" t="s">
        <v>39102</v>
      </c>
      <c r="B3" s="37" t="str">
        <f>IFERROR(VLOOKUP(D3,DB!A:K,11,0),"")</f>
        <v>R5</v>
      </c>
      <c r="C3" s="37">
        <v>1</v>
      </c>
      <c r="D3" s="37" t="s">
        <v>31329</v>
      </c>
      <c r="E3" s="37" t="s">
        <v>39081</v>
      </c>
      <c r="F3" s="38">
        <v>45926.188877314817</v>
      </c>
      <c r="G3" s="146">
        <f t="shared" ref="G3" ca="1" si="0">IFERROR(NOW()-F3,"")</f>
        <v>27.791996527776064</v>
      </c>
      <c r="H3" s="38">
        <v>45926.158159722225</v>
      </c>
      <c r="I3" s="37" t="str">
        <f>IFERROR(VLOOKUP(D3,DB!A:F,6,0),"")</f>
        <v>SCECO</v>
      </c>
      <c r="J3" s="37" t="str">
        <f>IFERROR(VLOOKUP(D3,DB!A:G,7,0),"")</f>
        <v>Good</v>
      </c>
      <c r="K3" s="37" t="s">
        <v>39103</v>
      </c>
      <c r="L3" s="37" t="str">
        <f>IFERROR(VLOOKUP(D3,DB!A:I,9,0),"")</f>
        <v>Latis</v>
      </c>
      <c r="M3" s="119"/>
    </row>
    <row r="4" spans="1:13" ht="30.75">
      <c r="A4" s="37" t="s">
        <v>39104</v>
      </c>
      <c r="B4" s="37" t="str">
        <f>IFERROR(VLOOKUP(D4,DB!A:K,11,0),"")</f>
        <v>R5</v>
      </c>
      <c r="C4" s="37">
        <v>2</v>
      </c>
      <c r="D4" s="37" t="s">
        <v>31193</v>
      </c>
      <c r="E4" s="37" t="s">
        <v>38998</v>
      </c>
      <c r="F4" s="38">
        <v>45944.771574074075</v>
      </c>
      <c r="G4" s="39">
        <f t="shared" ref="G4" ca="1" si="1">IFERROR(NOW()-F4,"")</f>
        <v>9.209299768517667</v>
      </c>
      <c r="H4" s="38">
        <v>45944.676192129627</v>
      </c>
      <c r="I4" s="37" t="str">
        <f>IFERROR(VLOOKUP(D4,DB!A:F,6,0),"")</f>
        <v>SCECO</v>
      </c>
      <c r="J4" s="37" t="str">
        <f>IFERROR(VLOOKUP(D4,DB!A:G,7,0),"")</f>
        <v>Dead</v>
      </c>
      <c r="K4" s="37" t="s">
        <v>39105</v>
      </c>
      <c r="L4" s="37" t="str">
        <f>IFERROR(VLOOKUP(D4,DB!A:I,9,0),"")</f>
        <v>Latis</v>
      </c>
    </row>
    <row r="5" spans="1:13" ht="48" customHeight="1">
      <c r="A5" s="154" t="s">
        <v>39106</v>
      </c>
      <c r="B5" s="154" t="str">
        <f>IFERROR(VLOOKUP(D5,DB!A:K,11,0),"")</f>
        <v>R5</v>
      </c>
      <c r="C5" s="154">
        <v>1</v>
      </c>
      <c r="D5" s="154" t="s">
        <v>34781</v>
      </c>
      <c r="E5" s="154" t="s">
        <v>39081</v>
      </c>
      <c r="F5" s="155">
        <v>45948.661111111112</v>
      </c>
      <c r="G5" s="156">
        <f ca="1">IFERROR(NOW()-F5,"")</f>
        <v>5.3197627314802958</v>
      </c>
      <c r="H5" s="155">
        <v>45948.661111111112</v>
      </c>
      <c r="I5" s="154" t="str">
        <f>IFERROR(VLOOKUP(D5,DB!A:F,6,0),"")</f>
        <v>SCECO</v>
      </c>
      <c r="J5" s="154" t="str">
        <f>IFERROR(VLOOKUP(D5,DB!A:G,7,0),"")</f>
        <v>Dead</v>
      </c>
      <c r="K5" s="154" t="s">
        <v>39107</v>
      </c>
      <c r="L5" s="154" t="str">
        <f>IFERROR(VLOOKUP(D5,DB!A:I,9,0),"")</f>
        <v>Latis</v>
      </c>
    </row>
    <row r="6" spans="1:13" ht="15">
      <c r="A6" s="160"/>
      <c r="B6" s="160" t="str">
        <f>IFERROR(VLOOKUP(D6,DB!A:K,11,0),"")</f>
        <v/>
      </c>
      <c r="C6" s="160"/>
      <c r="D6" s="160"/>
      <c r="E6" s="160"/>
      <c r="F6" s="161"/>
      <c r="G6" s="162">
        <f ca="1">IFERROR(NOW()-F6,"")</f>
        <v>45953.980873842593</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45953.980873842593</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45953.980873842593</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45953.980873842593</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45953.980873842593</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45953.980873842593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45953.980873842593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45953.980873842593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45953.980873842593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45953.980873842593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45953.980873842593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45953.980873842593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45953.980873842593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45953.980873842593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45953.980873842593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45953.980873842593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45953.980873842593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45953.980873842593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45953.980873842593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45953.980873842593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45953.980873842593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45953.980873842593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45953.980873842593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45953.980873842593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45953.980873842593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45953.980873842593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45953.980873842593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45953.980873842593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45953.980873842593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45953.980873842593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45953.980873842593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45953.980873842593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45953.980873842593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45953.980873842593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45953.980873842593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45953.980873842593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45953.980873842593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45953.980873842593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45953.980873842593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45953.980873842593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45953.980873842593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45953.980873842593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45953.980873842593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45953.980873842593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45953.980873842593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45953.980873842593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45953.980873842593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45953.980873842593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45953.980873842593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45953.980873842593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45953.980873842593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45953.980873842593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45953.980873842593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45953.980873842593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45953.980873842593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45953.980873842593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45953.980873842593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45953.980873842593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45953.980873842593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45953.980873842593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45953.980873842593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45953.980873842593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45953.980873842593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45953.980873842593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45953.980873842593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45953.980873842593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45953.980873842593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45953.980873842593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45953.980873842593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45953.980873842593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45953.980873842593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45953.980873842593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45953.980873842593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45953.980873842593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45953.980873842593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45953.980873842593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45953.980873842593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45953.980873842593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45953.980873842593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45953.980873842593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45953.980873842593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45953.980873842593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45953.980873842593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45953.980873842593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45953.980873842593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45953.980873842593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45953.980873842593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45953.980873842593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45953.980873842593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45953.980873842593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45953.980873842593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45953.980873842593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45953.980873842593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45953.980873842593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45953.980873842593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45953.980873842593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45953.980873842593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45953.980873842593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45953.980873842593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45953.980873842593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45953.980873842593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45953.980873842593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45953.980873842593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45953.980873842593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45953.980873842593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45953.980873842593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45953.980873842593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45953.980873842593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45953.980873842593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45953.980873842593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45953.980873842593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45953.980873842593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45953.980873842593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45953.980873842593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45953.980873842593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45953.980873842593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45953.980873842593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45953.980873842593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45953.980873842593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45953.980873842593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45953.980873842593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45953.980873842593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45953.980873842593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45953.980873842593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45953.980873842593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45953.980873842593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45953.980873842593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45953.980873842593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45953.980873842593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45953.980873842593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45953.980873842593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45953.980873842593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45953.980873842593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45953.980873842593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45953.980873842593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45953.980873842593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45953.980873842593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45953.980873842593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45953.980873842593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45953.980873842593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45953.980873842593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45953.980873842593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45953.980873842593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45953.980873842593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45953.980873842593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45953.980873842593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45953.980873842593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45953.980873842593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45953.980873842593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45953.980873842593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45953.980873842593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45953.980873842593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45953.980873842593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45953.980873842593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45953.980873842593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45953.980873842593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45953.980873842593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45953.980873842593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45953.980873842593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45953.980873842593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45953.980873842593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45953.980873842593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45953.980873842593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45953.980873842593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45953.980873842593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45953.980873842593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45953.980873842593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45953.980873842593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45953.980873842593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45953.980873842593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45953.980873842593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45953.980873842593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45953.980873842593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45953.980873842593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45953.980873842593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45953.980873842593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45953.980873842593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45953.980873842593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45953.980873842593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45953.980873842593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45953.980873842593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45953.980873842593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45953.980873842593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45953.980873842593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45953.980873842593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45953.980873842593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45953.980873842593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45953.980873842593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45953.980873842593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45953.980873842593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45953.980873842593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45953.980873842593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45953.980873842593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45953.980873842593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45953.980873842593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45953.980873842593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45953.980873842593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45953.980873842593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45953.980873842593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45953.980873842593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45953.980873842593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45953.980873842593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45953.980873842593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45953.980873842593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45953.980873842593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45953.980873842593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45953.980873842593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45953.980873842593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45953.980873842593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45953.980873842593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45953.980873842593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45953.980873842593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45953.980873842593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45953.980873842593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45953.980873842593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45953.980873842593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45953.980873842593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45953.980873842593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45953.980873842593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45953.980873842593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45953.980873842593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45953.980873842593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45953.980873842593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45953.980873842593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45953.980873842593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45953.980873842593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45953.980873842593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45953.980873842593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45953.980873842593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45953.980873842593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45953.980873842593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45953.980873842593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45953.980873842593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45953.980873842593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45953.980873842593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45953.980873842593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45953.980873842593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45953.980873842593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45953.980873842593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45953.980873842593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45953.980873842593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45953.980873842593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45953.980873842593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45953.980873842593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45953.980873842593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45953.980873842593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45953.980873842593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45953.980873842593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45953.980873842593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45953.980873842593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45953.980873842593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45953.980873842593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45953.980873842593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45953.980873842593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45953.980873842593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45953.980873842593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45953.980873842593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45953.980873842593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45953.980873842593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45953.980873842593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45953.980873842593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45953.980873842593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45953.980873842593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45953.980873842593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45953.980873842593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45953.980873842593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45953.980873842593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45953.980873842593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45953.980873842593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45953.980873842593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45953.980873842593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45953.980873842593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45953.980873842593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45953.980873842593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45953.980873842593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45953.980873842593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45953.980873842593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45953.980873842593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45953.980873842593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45953.980873842593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45953.980873842593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45953.980873842593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45953.980873842593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45953.980873842593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45953.980873842593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45953.980873842593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45953.980873842593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45953.980873842593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45953.980873842593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45953.980873842593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45953.980873842593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45953.980873842593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45953.980873842593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45953.980873842593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45953.980873842593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45953.980873842593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45953.980873842593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45953.980873842593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45953.980873842593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45953.980873842593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45953.980873842593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45953.980873842593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45953.980873842593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45953.980873842593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45953.980873842593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45953.980873842593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45953.980873842593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45953.980873842593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45953.980873842593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45953.980873842593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45953.980873842593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45953.980873842593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45953.980873842593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45953.980873842593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45953.980873842593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45953.980873842593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45953.980873842593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45953.980873842593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45953.980873842593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45953.980873842593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45953.980873842593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45953.980873842593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45953.980873842593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45953.980873842593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45953.980873842593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45953.980873842593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45953.980873842593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45953.980873842593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45953.980873842593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45953.980873842593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45953.980873842593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45953.980873842593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45953.980873842593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45953.980873842593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45953.980873842593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45953.980873842593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45953.980873842593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45953.980873842593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45953.980873842593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45953.980873842593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45953.980873842593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45953.980873842593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45953.980873842593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45953.980873842593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45953.980873842593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45953.980873842593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45953.980873842593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45953.980873842593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45953.980873842593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45953.980873842593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45953.980873842593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45953.980873842593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45953.980873842593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45953.980873842593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45953.980873842593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45953.980873842593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45953.980873842593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45953.980873842593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45953.980873842593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45953.980873842593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45953.980873842593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45953.980873842593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45953.980873842593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45953.980873842593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45953.980873842593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45953.980873842593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45953.980873842593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45953.980873842593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45953.980873842593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45953.980873842593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45953.980873842593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45953.980873842593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45953.980873842593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45953.980873842593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45953.980873842593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45953.980873842593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45953.980873842593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45953.980873842593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45953.980873842593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45953.980873842593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45953.980873842593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45953.980873842593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45953.980873842593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45953.980873842593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45953.980873842593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45953.980873842593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45953.980873842593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45953.980873842593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45953.980873842593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45953.980873842593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45953.980873842593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45953.980873842593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45953.980873842593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45953.980873842593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45953.980873842593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45953.980873842593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45953.980873842593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45953.980873842593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45953.980873842593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45953.980873842593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45953.980873842593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45953.980873842593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45953.980873842593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45953.980873842593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45953.980873842593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45953.980873842593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45953.980873842593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45953.980873842593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45953.980873842593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45953.980873842593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45953.980873842593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45953.980873842593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45953.980873842593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45953.980873842593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45953.980873842593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45953.980873842593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45953.980873842593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45953.980873842593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45953.980873842593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45953.980873842593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45953.980873842593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45953.980873842593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45953.980873842593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45953.980873842593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45953.980873842593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45953.980873842593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45953.980873842593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45953.980873842593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45953.980873842593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45953.980873842593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45953.980873842593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45953.980873842593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45953.980873842593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45953.980873842593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45953.980873842593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45953.980873842593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45953.980873842593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45953.980873842593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45953.980873842593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45953.980873842593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45953.980873842593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45953.980873842593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45953.980873842593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45953.980873842593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45953.980873842593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45953.980873842593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45953.980873842593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45953.980873842593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45953.980873842593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45953.980873842593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45953.980873842593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45953.980873842593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45953.980873842593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45953.980873842593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45953.980873842593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45953.980873842593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45953.980873842593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45953.980873842593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45953.980873842593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45953.980873842593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45953.980873842593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45953.980873842593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45953.980873842593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45953.980873842593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45953.980873842593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45953.980873842593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45953.980873842593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45953.980873842593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45953.980873842593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45953.980873842593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45953.980873842593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45953.980873842593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45953.980873842593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45953.980873842593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45953.980873842593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45953.980873842593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45953.980873842593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45953.980873842593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45953.980873842593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45953.980873842593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45953.980873842593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45953.980873842593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45953.980873842593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45953.980873842593</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1"/>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45953.980873842593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45953.980873842593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45953.980873842593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45953.980873842593</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45953.980873842593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45953.980873842593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45953.980873842593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45953.980873842593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45953.980873842593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45953.980873842593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45953.980873842593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45953.980873842593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45953.980873842593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45953.980873842593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45953.980873842593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45953.980873842593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45953.980873842593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45953.980873842593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45953.980873842593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45953.980873842593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45953.980873842593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45953.980873842593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45953.980873842593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45953.980873842593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45953.980873842593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45953.980873842593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45953.980873842593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45953.980873842593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45953.980873842593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45953.980873842593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45953.980873842593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45953.980873842593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45953.980873842593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45953.980873842593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45953.980873842593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45953.980873842593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45953.980873842593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45953.980873842593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45953.980873842593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45953.980873842593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45953.980873842593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45953.980873842593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45953.980873842593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45953.980873842593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45953.980873842593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45953.980873842593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45953.980873842593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45953.980873842593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45953.980873842593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45953.980873842593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45953.980873842593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45953.980873842593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45953.980873842593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45953.980873842593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45953.980873842593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45953.980873842593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45953.980873842593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45953.980873842593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45953.980873842593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45953.980873842593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45953.980873842593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45953.980873842593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45953.980873842593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45953.980873842593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45953.980873842593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45953.980873842593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45953.980873842593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45953.980873842593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45953.980873842593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45953.980873842593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45953.980873842593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45953.980873842593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45953.980873842593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45953.980873842593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45953.980873842593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45953.980873842593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45953.980873842593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45953.980873842593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45953.980873842593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45953.980873842593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45953.980873842593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45953.980873842593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45953.980873842593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45953.980873842593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45953.980873842593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45953.980873842593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45953.980873842593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45953.980873842593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45953.980873842593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45953.980873842593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45953.980873842593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45953.980873842593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45953.980873842593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45953.980873842593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45953.980873842593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45953.980873842593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45953.980873842593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45953.980873842593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45953.980873842593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45953.980873842593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45953.980873842593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45953.980873842593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45953.980873842593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45953.980873842593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45953.980873842593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45953.980873842593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45953.980873842593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45953.980873842593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45953.980873842593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45953.980873842593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45953.980873842593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45953.980873842593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45953.980873842593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45953.980873842593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45953.980873842593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45953.980873842593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45953.980873842593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45953.980873842593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45953.980873842593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45953.980873842593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45953.980873842593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45953.980873842593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45953.980873842593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45953.980873842593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45953.980873842593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45953.980873842593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45953.980873842593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45953.980873842593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45953.980873842593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45953.980873842593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45953.980873842593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45953.980873842593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45953.980873842593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45953.980873842593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45953.980873842593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45953.980873842593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45953.980873842593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45953.980873842593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45953.980873842593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45953.980873842593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45953.980873842593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45953.980873842593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45953.980873842593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45953.980873842593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45953.980873842593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45953.980873842593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45953.980873842593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45953.980873842593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45953.980873842593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45953.980873842593</v>
      </c>
      <c r="H151" s="109"/>
      <c r="I151" s="105" t="str">
        <f>IFERROR(VLOOKUP(D151,DB!A:F,6,0),"")</f>
        <v/>
      </c>
      <c r="J151" s="104" t="str">
        <f>IFERROR(VLOOKUP(D151,DB!A:G,7,0),"")</f>
        <v/>
      </c>
      <c r="K151" s="110"/>
      <c r="L151" s="111" t="str">
        <f>IFERROR(VLOOKUP(D151,DB!A:I,9,0),"")</f>
        <v/>
      </c>
    </row>
  </sheetData>
  <dataValidations count="2">
    <dataValidation allowBlank="1" showInputMessage="1" showErrorMessage="1" sqref="E1" xr:uid="{380493DB-286A-4683-AF55-C78F04945A49}"/>
    <dataValidation type="list" allowBlank="1" showInputMessage="1" showErrorMessage="1" sqref="E2:E1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2025-10-23T20:33:30Z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