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639" documentId="13_ncr:1_{F6CB121F-512D-4AA6-A0C1-0FB36C537598}" xr6:coauthVersionLast="47" xr6:coauthVersionMax="47" xr10:uidLastSave="{58676DE2-71EA-4D0F-B595-C43A034A76E2}"/>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10" i="3"/>
  <c r="G11" i="3"/>
  <c r="G12" i="3"/>
  <c r="G13" i="3"/>
  <c r="I3" i="4"/>
  <c r="J3" i="4"/>
  <c r="I3" i="6"/>
  <c r="I4" i="6"/>
  <c r="L10" i="3"/>
  <c r="J10" i="3"/>
  <c r="I10" i="3"/>
  <c r="B10" i="3"/>
  <c r="L3" i="6"/>
  <c r="L4" i="6"/>
  <c r="L2" i="6"/>
  <c r="J4" i="6"/>
  <c r="J3" i="6"/>
  <c r="J2" i="6"/>
  <c r="I2" i="6"/>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82" i="5"/>
  <c r="J82" i="5"/>
  <c r="I82" i="5"/>
  <c r="G82" i="5"/>
  <c r="B82"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G3" i="5"/>
  <c r="I3" i="5"/>
  <c r="J3" i="5"/>
  <c r="L3" i="5"/>
  <c r="B3" i="2"/>
  <c r="G3" i="2"/>
  <c r="I3" i="2"/>
  <c r="J3" i="2"/>
  <c r="L3" i="2"/>
  <c r="B4" i="2"/>
  <c r="G4" i="2"/>
  <c r="I4" i="2"/>
  <c r="J4" i="2"/>
  <c r="L4" i="2"/>
  <c r="B5" i="2"/>
  <c r="G5" i="2"/>
  <c r="I5" i="2"/>
  <c r="J5" i="2"/>
  <c r="L5" i="2"/>
  <c r="B2" i="1"/>
  <c r="B3" i="4"/>
  <c r="G3" i="4"/>
  <c r="L3" i="4"/>
  <c r="L2" i="5"/>
  <c r="B2" i="4"/>
  <c r="G2" i="4"/>
  <c r="I2" i="4"/>
  <c r="J2" i="4"/>
  <c r="L2" i="4"/>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alcChain>
</file>

<file path=xl/sharedStrings.xml><?xml version="1.0" encoding="utf-8"?>
<sst xmlns="http://schemas.openxmlformats.org/spreadsheetml/2006/main" count="178597" uniqueCount="39082">
  <si>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</si>
  <si>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</si>
  <si>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</si>
  <si>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</si>
  <si>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</si>
  <si>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</si>
  <si>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</si>
  <si>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</si>
  <si>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</si>
  <si>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</si>
  <si>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</si>
  <si>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</si>
  <si>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</si>
  <si>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</si>
  <si>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</si>
  <si>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</si>
  <si>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</si>
  <si>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</si>
  <si>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</si>
  <si>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</si>
  <si>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</si>
  <si>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</si>
  <si>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</si>
  <si>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</si>
  <si>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</si>
  <si>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</si>
  <si>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</si>
  <si>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</si>
  <si>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</si>
  <si>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</si>
  <si>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</si>
  <si>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</si>
  <si>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</si>
  <si>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</si>
  <si>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</si>
  <si>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</si>
  <si>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</si>
  <si>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</si>
  <si>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</si>
  <si>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</si>
  <si>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</si>
  <si>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</si>
  <si>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</si>
  <si>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</si>
  <si>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</si>
  <si>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</si>
  <si>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</si>
  <si>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</si>
  <si>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</si>
  <si>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</si>
  <si>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</si>
  <si>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</si>
  <si>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</si>
  <si>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</si>
  <si>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</si>
  <si>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</si>
  <si>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</si>
  <si>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</si>
  <si>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</si>
  <si>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</si>
  <si>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</si>
  <si>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</si>
  <si>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</si>
  <si>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</si>
  <si>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</si>
  <si>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</si>
  <si>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</si>
  <si>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</si>
  <si>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</si>
  <si>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</si>
  <si>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</si>
  <si>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</si>
  <si>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</si>
  <si>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</si>
  <si>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</si>
  <si>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</si>
  <si>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</si>
  <si>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</si>
  <si>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</si>
  <si>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</si>
  <si>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</si>
  <si>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</si>
  <si>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</si>
  <si>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</si>
  <si>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</si>
  <si>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</si>
  <si>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</si>
  <si>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</si>
  <si>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</si>
  <si>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</si>
  <si>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</si>
  <si>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</si>
  <si>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</si>
  <si>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</si>
  <si>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</si>
  <si>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</si>
  <si>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</si>
  <si>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</si>
  <si>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</si>
  <si>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</si>
  <si>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</si>
  <si>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</si>
  <si>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</si>
  <si>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</si>
  <si>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</si>
  <si>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</si>
  <si>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</si>
  <si>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</si>
  <si>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</si>
  <si>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</si>
  <si>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</si>
  <si>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</si>
  <si>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</si>
  <si>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</si>
  <si>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</si>
  <si>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</si>
  <si>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</si>
  <si>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</si>
  <si>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</si>
  <si>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</si>
  <si>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</si>
  <si>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</si>
  <si>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</si>
  <si>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</si>
  <si>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</si>
  <si>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</si>
  <si>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</si>
  <si>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</si>
  <si>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</si>
  <si>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</si>
  <si>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</si>
  <si>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</si>
  <si>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</si>
  <si>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</si>
  <si>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</si>
  <si>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</si>
  <si>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</si>
  <si>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</si>
  <si>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</si>
  <si>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</si>
  <si>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</si>
  <si>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</si>
  <si>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</si>
  <si>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</si>
  <si>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</si>
  <si>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</si>
  <si>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</si>
  <si>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</si>
  <si>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</si>
  <si>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</si>
  <si>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</si>
  <si>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</si>
  <si>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</si>
  <si>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</si>
  <si>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</si>
  <si>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</si>
  <si>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</si>
  <si>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</si>
  <si>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</si>
  <si>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</si>
  <si>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</si>
  <si>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</si>
  <si>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</si>
  <si>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</si>
  <si>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</si>
  <si>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</si>
  <si>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</si>
  <si>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</si>
  <si>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</si>
  <si>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</si>
  <si>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</si>
  <si>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</si>
  <si>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</si>
  <si>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</si>
  <si>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</si>
  <si>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</si>
  <si>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</si>
  <si>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</si>
  <si>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</si>
  <si>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</si>
  <si>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</si>
  <si>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</si>
  <si>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</si>
  <si>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</si>
  <si>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</si>
  <si>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</si>
  <si>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</si>
  <si>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</si>
  <si>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</si>
  <si>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</si>
  <si>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</si>
  <si>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</si>
  <si>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</si>
  <si>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</si>
  <si>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</si>
  <si>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</si>
  <si>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</si>
  <si>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</si>
  <si>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</si>
  <si>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</si>
  <si>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</si>
  <si>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</si>
  <si>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</si>
  <si>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</si>
  <si>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</si>
  <si>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</si>
  <si>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</si>
  <si>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</si>
  <si>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</si>
  <si>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</si>
  <si>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</si>
  <si>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</si>
  <si>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</si>
  <si>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</si>
  <si>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</si>
  <si>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</si>
  <si>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</si>
  <si>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</si>
  <si>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</si>
  <si>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</si>
  <si>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</si>
  <si>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</si>
  <si>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</si>
  <si>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</si>
  <si>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</si>
  <si>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</si>
  <si>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</si>
  <si>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</si>
  <si>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</si>
  <si>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</si>
  <si>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</si>
  <si>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</si>
  <si>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</si>
  <si>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</si>
  <si>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</si>
  <si>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</si>
  <si>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</si>
  <si>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</si>
  <si>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</si>
  <si>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</si>
  <si>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</si>
  <si>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</si>
  <si>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</si>
  <si>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</si>
  <si>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</si>
  <si>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</si>
  <si>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</si>
  <si>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</si>
  <si>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</si>
  <si>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</si>
  <si>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</si>
  <si>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</si>
  <si>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</si>
  <si>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</si>
  <si>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</si>
  <si>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</si>
  <si>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</si>
  <si>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</si>
  <si>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</si>
  <si>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</si>
  <si>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</si>
  <si>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</si>
  <si>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</si>
  <si>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</si>
  <si>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</si>
  <si>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</si>
  <si>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</si>
  <si>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</si>
  <si>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</si>
  <si>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</si>
  <si>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</si>
  <si>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</si>
  <si>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</si>
  <si>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</si>
  <si>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</si>
  <si>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</si>
  <si>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</si>
  <si>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</si>
  <si>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</si>
  <si>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</si>
  <si>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</si>
  <si>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</si>
  <si>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</si>
  <si>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</si>
  <si>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</si>
  <si>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</si>
  <si>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</si>
  <si>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</si>
  <si>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</si>
  <si>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</si>
  <si>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</si>
  <si>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</si>
  <si>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</si>
  <si>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</si>
  <si>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</si>
  <si>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</si>
  <si>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</si>
  <si>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</si>
  <si>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</si>
  <si>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</si>
  <si>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</si>
  <si>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</si>
  <si>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</si>
  <si>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</si>
  <si>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</si>
  <si>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</si>
  <si>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</si>
  <si>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</si>
  <si>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</si>
  <si>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</si>
  <si>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</si>
  <si>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</si>
  <si>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</si>
  <si>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</si>
  <si>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</si>
  <si>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</si>
  <si>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</si>
  <si>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</si>
  <si>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</si>
  <si>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</si>
  <si>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</si>
  <si>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</si>
  <si>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</si>
  <si>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</si>
  <si>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</si>
  <si>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</si>
  <si>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</si>
  <si>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</si>
  <si>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</si>
  <si>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</si>
  <si>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</si>
  <si>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</si>
  <si>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</si>
  <si>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</si>
  <si>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</si>
  <si>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</si>
  <si>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</si>
  <si>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</si>
  <si>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</si>
  <si>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</si>
  <si>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</si>
  <si>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</si>
  <si>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</si>
  <si>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</si>
  <si>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</si>
  <si>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</si>
  <si>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</si>
  <si>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</si>
  <si>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</si>
  <si>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</si>
  <si>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</si>
  <si>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</si>
  <si>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</si>
  <si>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</si>
  <si>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</si>
  <si>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</si>
  <si>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</si>
  <si>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</si>
  <si>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</si>
  <si>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</si>
  <si>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</si>
  <si>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</si>
  <si>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</si>
  <si>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</si>
  <si>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</si>
  <si>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</si>
  <si>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</si>
  <si>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</si>
  <si>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</si>
  <si>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</si>
  <si>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</si>
  <si>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</si>
  <si>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</si>
  <si>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</si>
  <si>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</si>
  <si>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</si>
  <si>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</si>
  <si>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</si>
  <si>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</si>
  <si>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</si>
  <si>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</si>
  <si>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</si>
  <si>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</si>
  <si>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</si>
  <si>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</si>
  <si>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</si>
  <si>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</si>
  <si>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</si>
  <si>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</si>
  <si>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</si>
  <si>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</si>
  <si>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</si>
  <si>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</si>
  <si>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</si>
  <si>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</si>
  <si>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</si>
  <si>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</si>
  <si>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</si>
  <si>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</si>
  <si>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</si>
  <si>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</si>
  <si>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</si>
  <si>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</si>
  <si>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</si>
  <si>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</si>
  <si>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</si>
  <si>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</si>
  <si>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</si>
  <si>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</si>
  <si>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</si>
  <si>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</si>
  <si>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</si>
  <si>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</si>
  <si>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</si>
  <si>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</si>
  <si>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</si>
  <si>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</si>
  <si>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</si>
  <si>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</si>
  <si>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</si>
  <si>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</si>
  <si>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</si>
  <si>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</si>
  <si>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</si>
  <si>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</si>
  <si>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</si>
  <si>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</si>
  <si>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</si>
  <si>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</si>
  <si>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</si>
  <si>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</si>
  <si>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</si>
  <si>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</si>
  <si>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</si>
  <si>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</si>
  <si>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</si>
  <si>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</si>
  <si>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</si>
  <si>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</si>
  <si>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</si>
  <si>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</si>
  <si>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</si>
  <si>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</si>
  <si>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</si>
  <si>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</si>
  <si>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</si>
  <si>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</si>
  <si>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</si>
  <si>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</si>
  <si>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</si>
  <si>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</si>
  <si>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</si>
  <si>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</si>
  <si>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</si>
  <si>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</si>
  <si>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</si>
  <si>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</si>
  <si>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</si>
  <si>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</si>
  <si>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</si>
  <si>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</si>
  <si>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</si>
  <si>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</si>
  <si>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</si>
  <si>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</si>
  <si>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</si>
  <si>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</si>
  <si>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</si>
  <si>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</si>
  <si>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</si>
  <si>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</si>
  <si>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</si>
  <si>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</si>
  <si>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</si>
  <si>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</si>
  <si>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</si>
  <si>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</si>
  <si>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</si>
  <si>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</si>
  <si>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</si>
  <si>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</si>
  <si>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</si>
  <si>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</si>
  <si>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</si>
  <si>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</si>
  <si>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</si>
  <si>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</si>
  <si>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</si>
  <si>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</si>
  <si>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</si>
  <si>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</si>
  <si>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</si>
  <si>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</si>
  <si>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</si>
  <si>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</si>
  <si>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</si>
  <si>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</si>
  <si>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</si>
  <si>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</si>
  <si>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</si>
  <si>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</si>
  <si>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</si>
  <si>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</si>
  <si>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</si>
  <si>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</si>
  <si>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</si>
  <si>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</si>
  <si>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</si>
  <si>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</si>
  <si>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</si>
  <si>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</si>
  <si>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</si>
  <si>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</si>
  <si>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</si>
  <si>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</si>
  <si>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</si>
  <si>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</si>
  <si>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</si>
  <si>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</si>
  <si>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</si>
  <si>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</si>
  <si>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</si>
  <si>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</si>
  <si>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</si>
  <si>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</si>
  <si>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</si>
  <si>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</si>
  <si>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</si>
  <si>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</si>
  <si>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</si>
  <si>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</si>
  <si>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</si>
  <si>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</si>
  <si>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</si>
  <si>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</si>
  <si>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</si>
  <si>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</si>
  <si>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</si>
  <si>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</si>
  <si>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</si>
  <si>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</si>
  <si>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</si>
  <si>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</si>
  <si>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</si>
  <si>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</si>
  <si>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</si>
  <si>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</si>
  <si>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</si>
  <si>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</si>
  <si>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</si>
  <si>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</si>
  <si>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</si>
  <si>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</si>
  <si>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</si>
  <si>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</si>
  <si>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</si>
  <si>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</si>
  <si>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</si>
  <si>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</si>
  <si>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</si>
  <si>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</si>
  <si>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</si>
  <si>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</si>
  <si>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</si>
  <si>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</si>
  <si>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</si>
  <si>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</si>
  <si>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</si>
  <si>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</si>
  <si>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</si>
  <si>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</si>
  <si>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</si>
  <si>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</si>
  <si>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</si>
  <si>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</si>
  <si>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</si>
  <si>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</si>
  <si>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</si>
  <si>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</si>
  <si>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</si>
  <si>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</si>
  <si>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</si>
  <si>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</si>
  <si>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</si>
  <si>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</si>
  <si>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</si>
  <si>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</si>
  <si>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</si>
  <si>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</si>
  <si>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</si>
  <si>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</si>
  <si>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</si>
  <si>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</si>
  <si>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</si>
  <si>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</si>
  <si>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</si>
  <si>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</si>
  <si>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</si>
  <si>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</si>
  <si>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</si>
  <si>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</si>
  <si>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</si>
  <si>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</si>
  <si>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</si>
  <si>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</si>
  <si>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</si>
  <si>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</si>
  <si>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</si>
  <si>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</si>
  <si>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</si>
  <si>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</si>
  <si>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</si>
  <si>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</si>
  <si>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</si>
  <si>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</si>
  <si>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</si>
  <si>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</si>
  <si>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</si>
  <si>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</si>
  <si>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</si>
  <si>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</si>
  <si>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</si>
  <si>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</si>
  <si>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</si>
  <si>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</si>
  <si>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</si>
  <si>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</si>
  <si>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</si>
  <si>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</si>
  <si>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</si>
  <si>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</si>
  <si>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</si>
  <si>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</si>
  <si>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</si>
  <si>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</si>
  <si>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</si>
  <si>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</si>
  <si>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</si>
  <si>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</si>
  <si>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</si>
  <si>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</si>
  <si>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</si>
  <si>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</si>
  <si>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</si>
  <si>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</si>
  <si>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</si>
  <si>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</si>
  <si>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</si>
  <si>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</si>
  <si>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</si>
  <si>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</si>
  <si>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</si>
  <si>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</si>
  <si>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</si>
  <si>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</si>
  <si>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</si>
  <si>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</si>
  <si>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</si>
  <si>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</si>
  <si>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</si>
  <si>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</si>
  <si>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</si>
  <si>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</si>
  <si>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</si>
  <si>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</si>
  <si>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</si>
  <si>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</si>
  <si>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</si>
  <si>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</si>
  <si>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</si>
  <si>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</si>
  <si>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</si>
  <si>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</si>
  <si>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</si>
  <si>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</si>
  <si>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</si>
  <si>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</si>
  <si>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</si>
  <si>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</si>
  <si>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</si>
  <si>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</si>
  <si>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</si>
  <si>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</si>
  <si>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</si>
  <si>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</si>
  <si>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</si>
  <si>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</si>
  <si>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</si>
  <si>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</si>
  <si>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</si>
  <si>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</si>
  <si>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</si>
  <si>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</si>
  <si>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</si>
  <si>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</si>
  <si>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</si>
  <si>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</si>
  <si>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</si>
  <si>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</si>
  <si>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</si>
  <si>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</si>
  <si>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</si>
  <si>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</si>
  <si>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</si>
  <si>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</si>
  <si>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</si>
  <si>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</si>
  <si>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</si>
  <si>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</si>
  <si>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</si>
  <si>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</si>
  <si>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</si>
  <si>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</si>
  <si>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</si>
  <si>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</si>
  <si>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</si>
  <si>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</si>
  <si>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</si>
  <si>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</si>
  <si>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</si>
  <si>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</si>
  <si>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</si>
  <si>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</si>
  <si>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</si>
  <si>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</si>
  <si>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</si>
  <si>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</si>
  <si>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</si>
  <si>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</si>
  <si>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</si>
  <si>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</si>
  <si>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</si>
  <si>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</si>
  <si>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</si>
  <si>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</si>
  <si>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</si>
  <si>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</si>
  <si>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</si>
  <si>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</si>
  <si>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</si>
  <si>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</si>
  <si>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</si>
  <si>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</si>
  <si>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</si>
  <si>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</si>
  <si>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</si>
  <si>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</si>
  <si>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</si>
  <si>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</si>
  <si>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</si>
  <si>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</si>
  <si>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</si>
  <si>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</si>
  <si>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</si>
  <si>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</si>
  <si>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</si>
  <si>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</si>
  <si>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</si>
  <si>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</si>
  <si>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</si>
  <si>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</si>
  <si>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</si>
  <si>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</si>
  <si>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</si>
  <si>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</si>
  <si>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</si>
  <si>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</si>
  <si>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</si>
  <si>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</si>
  <si>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</si>
  <si>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</si>
  <si>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</si>
  <si>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</si>
  <si>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</si>
  <si>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</si>
  <si>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</si>
  <si>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</si>
  <si>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</si>
  <si>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</si>
  <si>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</si>
  <si>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</si>
  <si>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</si>
  <si>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</si>
  <si>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</si>
  <si>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</si>
  <si>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</si>
  <si>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</si>
  <si>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</si>
  <si>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</si>
  <si>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</si>
  <si>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</si>
  <si>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</si>
  <si>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</si>
  <si>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</si>
  <si>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</si>
  <si>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</si>
  <si>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</si>
  <si>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</si>
  <si>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</si>
  <si>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</si>
  <si>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</si>
  <si>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</si>
  <si>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</si>
  <si>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</si>
  <si>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</si>
  <si>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</si>
  <si>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</si>
  <si>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</si>
  <si>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</si>
  <si>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</si>
  <si>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</si>
  <si>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</si>
  <si>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</si>
  <si>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</si>
  <si>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</si>
  <si>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</si>
  <si>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</si>
  <si>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</si>
  <si>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</si>
  <si>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</si>
  <si>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</si>
  <si>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</si>
  <si>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</si>
  <si>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</si>
  <si>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</si>
  <si>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</si>
  <si>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</si>
  <si>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</si>
  <si>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</si>
  <si>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</si>
  <si>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</si>
  <si>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</si>
  <si>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</si>
  <si>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</si>
  <si>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</si>
  <si>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</si>
  <si>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</si>
  <si>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</si>
  <si>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</si>
  <si>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</si>
  <si>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</si>
  <si>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</si>
  <si>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</si>
  <si>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</si>
  <si>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</si>
  <si>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</si>
  <si>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</si>
  <si>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</si>
  <si>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</si>
  <si>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</si>
  <si>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</si>
  <si>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</si>
  <si>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</si>
  <si>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</si>
  <si>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</si>
  <si>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</si>
  <si>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</si>
  <si>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</si>
  <si>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</si>
  <si>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</si>
  <si>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</si>
  <si>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</si>
  <si>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</si>
  <si>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</si>
  <si>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</si>
  <si>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</si>
  <si>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</si>
  <si>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</si>
  <si>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</si>
  <si>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</si>
  <si>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</si>
  <si>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</si>
  <si>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</si>
  <si>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</si>
  <si>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</si>
  <si>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</si>
  <si>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</si>
  <si>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</si>
  <si>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</si>
  <si>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</si>
  <si>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</si>
  <si>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</si>
  <si>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</si>
  <si>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</si>
  <si>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</si>
  <si>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</si>
  <si>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</si>
  <si>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</si>
  <si>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</si>
  <si>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</si>
  <si>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</si>
  <si>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</si>
  <si>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</si>
  <si>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</si>
  <si>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</si>
  <si>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</si>
  <si>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</si>
  <si>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</si>
  <si>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</si>
  <si>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</si>
  <si>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</si>
  <si>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</si>
  <si>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</si>
  <si>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</si>
  <si>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</si>
  <si>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</si>
  <si>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</si>
  <si>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</si>
  <si>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</si>
  <si>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</si>
  <si>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</si>
  <si>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</si>
  <si>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</si>
  <si>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</si>
  <si>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</si>
  <si>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</si>
  <si>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</si>
  <si>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</si>
  <si>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</si>
  <si>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</si>
  <si>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</si>
  <si>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</si>
  <si>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</si>
  <si>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</si>
  <si>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</si>
  <si>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</si>
  <si>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</si>
  <si>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</si>
  <si>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</si>
  <si>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</si>
  <si>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</si>
  <si>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</si>
  <si>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</si>
  <si>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</si>
  <si>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</si>
  <si>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</si>
  <si>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</si>
  <si>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</si>
  <si>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</si>
  <si>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</si>
  <si>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</si>
  <si>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</si>
  <si>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</si>
  <si>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</si>
  <si>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</si>
  <si>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</si>
  <si>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</si>
  <si>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</si>
  <si>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</si>
  <si>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</si>
  <si>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</si>
  <si>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</si>
  <si>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</si>
  <si>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</si>
  <si>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</si>
  <si>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</si>
  <si>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</si>
  <si>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</si>
  <si>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</si>
  <si>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</si>
  <si>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</si>
  <si>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</si>
  <si>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</si>
  <si>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</si>
  <si>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</si>
  <si>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</si>
  <si>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</si>
  <si>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</si>
  <si>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</si>
  <si>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</si>
  <si>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</si>
  <si>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</si>
  <si>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</si>
  <si>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</si>
  <si>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</si>
  <si>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</si>
  <si>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</si>
  <si>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</si>
  <si>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</si>
  <si>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</si>
  <si>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</si>
  <si>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</si>
  <si>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</si>
  <si>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</si>
  <si>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</si>
  <si>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</si>
  <si>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</si>
  <si>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</si>
  <si>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</si>
  <si>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</si>
  <si>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</si>
  <si>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</si>
  <si>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</si>
  <si>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</si>
  <si>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</si>
  <si>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</si>
  <si>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</si>
  <si>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</si>
  <si>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</si>
  <si>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</si>
  <si>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</si>
  <si>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</si>
  <si>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</si>
  <si>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</si>
  <si>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</si>
  <si>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</si>
  <si>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</si>
  <si>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</si>
  <si>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</si>
  <si>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</si>
  <si>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</si>
  <si>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</si>
  <si>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</si>
  <si>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</si>
  <si>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</si>
  <si>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</si>
  <si>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</si>
  <si>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</si>
  <si>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</si>
  <si>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</si>
  <si>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</si>
  <si>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</si>
  <si>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</si>
  <si>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</si>
  <si>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</si>
  <si>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</si>
  <si>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</si>
  <si>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</si>
  <si>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</si>
  <si>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</si>
  <si>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</si>
  <si>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</si>
  <si>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</si>
  <si>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</si>
  <si>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</si>
  <si>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</si>
  <si>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</si>
  <si>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</si>
  <si>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</si>
  <si>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</si>
  <si>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</si>
  <si>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</si>
  <si>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</si>
  <si>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</si>
  <si>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</si>
  <si>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</si>
  <si>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</si>
  <si>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</si>
  <si>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</si>
  <si>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</si>
  <si>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</si>
  <si>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</si>
  <si>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</si>
  <si>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</si>
  <si>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</si>
  <si>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</si>
  <si>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</si>
  <si>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</si>
  <si>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</si>
  <si>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</si>
  <si>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</si>
  <si>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</si>
  <si>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</si>
  <si>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</si>
  <si>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</si>
  <si>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</si>
  <si>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</si>
  <si>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</si>
  <si>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</si>
  <si>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</si>
  <si>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</si>
  <si>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</si>
  <si>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</si>
  <si>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</si>
  <si>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</si>
  <si>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</si>
  <si>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</si>
  <si>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</si>
  <si>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</si>
  <si>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</si>
  <si>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</si>
  <si>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</si>
  <si>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</si>
  <si>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</si>
  <si>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</si>
  <si>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</si>
  <si>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</si>
  <si>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</si>
  <si>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</si>
  <si>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</si>
  <si>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</si>
  <si>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</si>
  <si>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</si>
  <si>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</si>
  <si>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</si>
  <si>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</si>
  <si>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</si>
  <si>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</si>
  <si>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</si>
  <si>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</si>
  <si>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</si>
  <si>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</si>
  <si>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</si>
  <si>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</si>
  <si>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</si>
  <si>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</si>
  <si>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</si>
  <si>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</si>
  <si>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</si>
  <si>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</si>
  <si>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</si>
  <si>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</si>
  <si>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</si>
  <si>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</si>
  <si>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</si>
  <si>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</si>
  <si>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</si>
  <si>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</si>
  <si>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</si>
  <si>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</si>
  <si>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</si>
  <si>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</si>
  <si>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</si>
  <si>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</si>
  <si>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</si>
  <si>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</si>
  <si>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</si>
  <si>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</si>
  <si>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</si>
  <si>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</si>
  <si>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</si>
  <si>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</si>
  <si>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</si>
  <si>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</si>
  <si>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</si>
  <si>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</si>
  <si>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</si>
  <si>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</si>
  <si>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</si>
  <si>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</si>
  <si>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</si>
  <si>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</si>
  <si>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</si>
  <si>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</si>
  <si>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</si>
  <si>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</si>
  <si>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</si>
  <si>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</si>
  <si>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</si>
  <si>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</si>
  <si>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</si>
  <si>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</si>
  <si>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</si>
  <si>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</si>
  <si>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</si>
  <si>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</si>
  <si>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</si>
  <si>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</si>
  <si>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</si>
  <si>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</si>
  <si>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</si>
  <si>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</si>
  <si>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</si>
  <si>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</si>
  <si>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</si>
  <si>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</si>
  <si>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</si>
  <si>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</si>
  <si>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</si>
  <si>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</si>
  <si>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</si>
  <si>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</si>
  <si>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</si>
  <si>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</si>
  <si>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</si>
  <si>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</si>
  <si>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</si>
  <si>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</si>
  <si>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</si>
  <si>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</si>
  <si>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</si>
  <si>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</si>
  <si>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</si>
  <si>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</si>
  <si>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</si>
  <si>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</si>
  <si>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</si>
  <si>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</si>
  <si>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</si>
  <si>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</si>
  <si>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</si>
  <si>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</si>
  <si>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</si>
  <si>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</si>
  <si>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</si>
  <si>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</si>
  <si>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</si>
  <si>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</si>
  <si>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</si>
  <si>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</si>
  <si>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</si>
  <si>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</si>
  <si>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</si>
  <si>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</si>
  <si>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</si>
  <si>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</si>
  <si>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</si>
  <si>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</si>
  <si>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</si>
  <si>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</si>
  <si>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</si>
  <si>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</si>
  <si>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</si>
  <si>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</si>
  <si>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</si>
  <si>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</si>
  <si>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</si>
  <si>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</si>
  <si>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</si>
  <si>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</si>
  <si>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</si>
  <si>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</si>
  <si>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</si>
  <si>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</si>
  <si>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</si>
  <si>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</si>
  <si>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</si>
  <si>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</si>
  <si>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</si>
  <si>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</si>
  <si>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</si>
  <si>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</si>
  <si>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</si>
  <si>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</si>
  <si>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</si>
  <si>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</si>
  <si>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</si>
  <si>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</si>
  <si>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</si>
  <si>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</si>
  <si>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</si>
  <si>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</si>
  <si>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</si>
  <si>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</si>
  <si>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</si>
  <si>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</si>
  <si>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</si>
  <si>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</si>
  <si>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</si>
  <si>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</si>
  <si>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</si>
  <si>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</si>
  <si>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</si>
  <si>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</si>
  <si>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</si>
  <si>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</si>
  <si>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</si>
  <si>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</si>
  <si>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</si>
  <si>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</si>
  <si>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</si>
  <si>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</si>
  <si>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</si>
  <si>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</si>
  <si>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</si>
  <si>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</si>
  <si>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</si>
  <si>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</si>
  <si>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</si>
  <si>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</si>
  <si>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</si>
  <si>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</si>
  <si>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</si>
  <si>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</si>
  <si>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</si>
  <si>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</si>
  <si>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</si>
  <si>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</si>
  <si>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</si>
  <si>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</si>
  <si>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</si>
  <si>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</si>
  <si>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</si>
  <si>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</si>
  <si>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</si>
  <si>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</si>
  <si>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</si>
  <si>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</si>
  <si>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</si>
  <si>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</si>
  <si>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</si>
  <si>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</si>
  <si>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</si>
  <si>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</si>
  <si>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</si>
  <si>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</si>
  <si>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</si>
  <si>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</si>
  <si>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</si>
  <si>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</si>
  <si>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</si>
  <si>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</si>
  <si>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</si>
  <si>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</si>
  <si>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</si>
  <si>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</si>
  <si>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</si>
  <si>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</si>
  <si>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</si>
  <si>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</si>
  <si>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</si>
  <si>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</si>
  <si>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</si>
  <si>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</si>
  <si>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</si>
  <si>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</si>
  <si>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</si>
  <si>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</si>
  <si>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</si>
  <si>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</si>
  <si>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</si>
  <si>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</si>
  <si>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</si>
  <si>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</si>
  <si>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</si>
  <si>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</si>
  <si>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</si>
  <si>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</si>
  <si>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</si>
  <si>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</si>
  <si>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</si>
  <si>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</si>
  <si>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</si>
  <si>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</si>
  <si>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</si>
  <si>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</si>
  <si>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</si>
  <si>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</si>
  <si>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</si>
  <si>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</si>
  <si>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</si>
  <si>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</si>
  <si>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</si>
  <si>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</si>
  <si>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</si>
  <si>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</si>
  <si>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</si>
  <si>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</si>
  <si>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</si>
  <si>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</si>
  <si>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</si>
  <si>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</si>
  <si>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</si>
  <si>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</si>
  <si>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</si>
  <si>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</si>
  <si>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</si>
  <si>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</si>
  <si>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</si>
  <si>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</si>
  <si>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</si>
  <si>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</si>
  <si>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</si>
  <si>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</si>
  <si>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</si>
  <si>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</si>
  <si>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</si>
  <si>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</si>
  <si>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</si>
  <si>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</si>
  <si>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</si>
  <si>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</si>
  <si>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</si>
  <si>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</si>
  <si>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</si>
  <si>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</si>
  <si>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</si>
  <si>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</si>
  <si>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</si>
  <si>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</si>
  <si>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</si>
  <si>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</si>
  <si>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</si>
  <si>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</si>
  <si>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</si>
  <si>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</si>
  <si>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</si>
  <si>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</si>
  <si>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</si>
  <si>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</si>
  <si>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</si>
  <si>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</si>
  <si>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</si>
  <si>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</si>
  <si>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</si>
  <si>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</si>
  <si>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</si>
  <si>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</si>
  <si>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</si>
  <si>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</si>
  <si>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</si>
  <si>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</si>
  <si>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</si>
  <si>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</si>
  <si>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</si>
  <si>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</si>
  <si>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</si>
  <si>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</si>
  <si>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</si>
  <si>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</si>
  <si>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</si>
  <si>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</si>
  <si>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</si>
  <si>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</si>
  <si>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</si>
  <si>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</si>
  <si>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</si>
  <si>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</si>
  <si>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</si>
  <si>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</si>
  <si>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</si>
  <si>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</si>
  <si>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</si>
  <si>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</si>
  <si>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</si>
  <si>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</si>
  <si>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</si>
  <si>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</si>
  <si>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</si>
  <si>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</si>
  <si>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</si>
  <si>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</si>
  <si>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</si>
  <si>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</si>
  <si>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</si>
  <si>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</si>
  <si>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</si>
  <si>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</si>
  <si>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</si>
  <si>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</si>
  <si>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</si>
  <si>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</si>
  <si>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</si>
  <si>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</si>
  <si>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</si>
  <si>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</si>
  <si>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</si>
  <si>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</si>
  <si>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</si>
  <si>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</si>
  <si>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</si>
  <si>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</si>
  <si>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</si>
  <si>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</si>
  <si>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</si>
  <si>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</si>
  <si>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</si>
  <si>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</si>
  <si>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</si>
  <si>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</si>
  <si>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</si>
  <si>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</si>
  <si>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</si>
  <si>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</si>
  <si>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</si>
  <si>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</si>
  <si>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</si>
  <si>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</si>
  <si>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</si>
  <si>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</si>
  <si>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</si>
  <si>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</si>
  <si>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</si>
  <si>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</si>
  <si>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</si>
  <si>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</si>
  <si>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</si>
  <si>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</si>
  <si>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</si>
  <si>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</si>
  <si>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</si>
  <si>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</si>
  <si>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</si>
  <si>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</si>
  <si>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</si>
  <si>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</si>
  <si>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</si>
  <si>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</si>
  <si>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</si>
  <si>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</si>
  <si>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</si>
  <si>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</si>
  <si>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</si>
  <si>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</si>
  <si>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</si>
  <si>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</si>
  <si>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</si>
  <si>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</si>
  <si>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</si>
  <si>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</si>
  <si>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</si>
  <si>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</si>
  <si>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</si>
  <si>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</si>
  <si>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</si>
  <si>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</si>
  <si>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</si>
  <si>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</si>
  <si>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</si>
  <si>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</si>
  <si>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</si>
  <si>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</si>
  <si>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</si>
  <si>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</si>
  <si>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</si>
  <si>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</si>
  <si>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</si>
  <si>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</si>
  <si>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</si>
  <si>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</si>
  <si>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</si>
  <si>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</si>
  <si>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</si>
  <si>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</si>
  <si>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</si>
  <si>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</si>
  <si>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</si>
  <si>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</si>
  <si>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</si>
  <si>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</si>
  <si>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</si>
  <si>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</si>
  <si>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</si>
  <si>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</si>
  <si>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</si>
  <si>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</si>
  <si>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</si>
  <si>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</si>
  <si>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</si>
  <si>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</si>
  <si>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</si>
  <si>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</si>
  <si>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</si>
  <si>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</si>
  <si>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</si>
  <si>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</si>
  <si>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</si>
  <si>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</si>
  <si>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</si>
  <si>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</si>
  <si>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</si>
  <si>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</si>
  <si>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</si>
  <si>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</si>
  <si>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</si>
  <si>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</si>
  <si>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</si>
  <si>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</si>
  <si>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</si>
  <si>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</si>
  <si>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</si>
  <si>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</si>
  <si>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</si>
  <si>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</si>
  <si>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</si>
  <si>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</si>
  <si>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</si>
  <si>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</si>
  <si>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</si>
  <si>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</si>
  <si>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</si>
  <si>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</si>
  <si>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</si>
  <si>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</si>
  <si>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</si>
  <si>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</si>
  <si>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</si>
  <si>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</si>
  <si>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</si>
  <si>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</si>
  <si>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</si>
  <si>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</si>
  <si>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</si>
  <si>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</si>
  <si>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</si>
  <si>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</si>
  <si>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</si>
  <si>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</si>
  <si>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</si>
  <si>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</si>
  <si>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</si>
  <si>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</si>
  <si>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</si>
  <si>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</si>
  <si>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</si>
  <si>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</si>
  <si>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</si>
  <si>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</si>
  <si>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</si>
  <si>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</si>
  <si>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</si>
  <si>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</si>
  <si>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</si>
  <si>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</si>
  <si>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</si>
  <si>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</si>
  <si>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</si>
  <si>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</si>
  <si>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</si>
  <si>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</si>
  <si>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</si>
  <si>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</si>
  <si>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</si>
  <si>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</si>
  <si>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</si>
  <si>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</si>
  <si>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</si>
  <si>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</si>
  <si>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</si>
  <si>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</si>
  <si>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</si>
  <si>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</si>
  <si>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</si>
  <si>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</si>
  <si>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</si>
  <si>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</si>
  <si>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</si>
  <si>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</si>
  <si>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</si>
  <si>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</si>
  <si>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</si>
  <si>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</si>
  <si>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</si>
  <si>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</si>
  <si>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</si>
  <si>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</si>
  <si>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</si>
  <si>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</si>
  <si>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</si>
  <si>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</si>
  <si>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</si>
  <si>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</si>
  <si>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</si>
  <si>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</si>
  <si>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</si>
  <si>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</si>
  <si>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</si>
  <si>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</si>
  <si>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</si>
  <si>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</si>
  <si>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</si>
  <si>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</si>
  <si>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</si>
  <si>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</si>
  <si>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</si>
  <si>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</si>
  <si>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</si>
  <si>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</si>
  <si>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</si>
  <si>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</si>
  <si>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</si>
  <si>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</si>
  <si>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</si>
  <si>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</si>
  <si>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</si>
  <si>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</si>
  <si>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</si>
  <si>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</si>
  <si>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</si>
  <si>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</si>
  <si>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</si>
  <si>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</si>
  <si>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</si>
  <si>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</si>
  <si>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</si>
  <si>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</si>
  <si>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</si>
  <si>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</si>
  <si>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</si>
  <si>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</si>
  <si>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</si>
  <si>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</si>
  <si>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</si>
  <si>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</si>
  <si>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</si>
  <si>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</si>
  <si>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</si>
  <si>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</si>
  <si>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</si>
  <si>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</si>
  <si>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</si>
  <si>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</si>
  <si>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</si>
  <si>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</si>
  <si>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</si>
  <si>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</si>
  <si>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</si>
  <si>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</si>
  <si>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</si>
  <si>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</si>
  <si>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</si>
  <si>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</si>
  <si>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</si>
  <si>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</si>
  <si>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</si>
  <si>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</si>
  <si>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</si>
  <si>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</si>
  <si>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</si>
  <si>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</si>
  <si>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</si>
  <si>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</si>
  <si>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</si>
  <si>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</si>
  <si>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</si>
  <si>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</si>
  <si>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</si>
  <si>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</si>
  <si>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</si>
  <si>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</si>
  <si>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</si>
  <si>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</si>
  <si>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</si>
  <si>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</si>
  <si>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</si>
  <si>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</si>
  <si>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</si>
  <si>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</si>
  <si>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</si>
  <si>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</si>
  <si>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</si>
  <si>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</si>
  <si>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</si>
  <si>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</si>
  <si>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</si>
  <si>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</si>
  <si>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</si>
  <si>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</si>
  <si>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</si>
  <si>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</si>
  <si>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</si>
  <si>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</si>
  <si>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</si>
  <si>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</si>
  <si>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</si>
  <si>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</si>
  <si>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</si>
  <si>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</si>
  <si>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</si>
  <si>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</si>
  <si>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</si>
  <si>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</si>
  <si>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</si>
  <si>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</si>
  <si>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</si>
  <si>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</si>
  <si>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</si>
  <si>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</si>
  <si>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</si>
  <si>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</si>
  <si>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</si>
  <si>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</si>
  <si>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</si>
  <si>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</si>
  <si>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</si>
  <si>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</si>
  <si>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</si>
  <si>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</si>
  <si>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</si>
  <si>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</si>
  <si>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</si>
  <si>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</si>
  <si>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</si>
  <si>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</si>
  <si>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</si>
  <si>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</si>
  <si>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</si>
  <si>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</si>
  <si>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</si>
  <si>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</si>
  <si>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</si>
  <si>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</si>
  <si>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</si>
  <si>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</si>
  <si>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</si>
  <si>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</si>
  <si>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</si>
  <si>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</si>
  <si>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</si>
  <si>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</si>
  <si>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</si>
  <si>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</si>
  <si>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</si>
  <si>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</si>
  <si>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</si>
  <si>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</si>
  <si>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</si>
  <si>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</si>
  <si>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</si>
  <si>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</si>
  <si>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</si>
  <si>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</si>
  <si>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</si>
  <si>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</si>
  <si>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</si>
  <si>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</si>
  <si>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</si>
  <si>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</si>
  <si>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</si>
  <si>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</si>
  <si>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</si>
  <si>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</si>
  <si>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</si>
  <si>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</si>
  <si>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</si>
  <si>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</si>
  <si>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</si>
  <si>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</si>
  <si>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</si>
  <si>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</si>
  <si>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</si>
  <si>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</si>
  <si>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</si>
  <si>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</si>
  <si>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</si>
  <si>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</si>
  <si>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</si>
  <si>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</si>
  <si>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</si>
  <si>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</si>
  <si>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</si>
  <si>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</si>
  <si>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</si>
  <si>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</si>
  <si>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</si>
  <si>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</si>
  <si>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</si>
  <si>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</si>
  <si>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</si>
  <si>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</si>
  <si>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</si>
  <si>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</si>
  <si>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</si>
  <si>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</si>
  <si>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</si>
  <si>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</si>
  <si>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</si>
  <si>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</si>
  <si>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</si>
  <si>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</si>
  <si>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</si>
  <si>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</si>
  <si>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</si>
  <si>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</si>
  <si>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</si>
  <si>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</si>
  <si>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</si>
  <si>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</si>
  <si>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</si>
  <si>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</si>
  <si>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</si>
  <si>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</si>
  <si>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</si>
  <si>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</si>
  <si>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</si>
  <si>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</si>
  <si>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</si>
  <si>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</si>
  <si>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</si>
  <si>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</si>
  <si>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</si>
  <si>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</si>
  <si>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</si>
  <si>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</si>
  <si>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</si>
  <si>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</si>
  <si>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</si>
  <si>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</si>
  <si>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</si>
  <si>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</si>
  <si>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</si>
  <si>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</si>
  <si>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</si>
  <si>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</si>
  <si>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</si>
  <si>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</si>
  <si>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</si>
  <si>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</si>
  <si>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</si>
  <si>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</si>
  <si>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</si>
  <si>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</si>
  <si>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</si>
  <si>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</si>
  <si>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</si>
  <si>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</si>
  <si>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</si>
  <si>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</si>
  <si>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</si>
  <si>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</si>
  <si>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</si>
  <si>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</si>
  <si>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</si>
  <si>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</si>
  <si>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</si>
  <si>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</si>
  <si>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</si>
  <si>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</si>
  <si>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</si>
  <si>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</si>
  <si>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</si>
  <si>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</si>
  <si>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</si>
  <si>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</si>
  <si>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</si>
  <si>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</si>
  <si>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</si>
  <si>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</si>
  <si>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</si>
  <si>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</si>
  <si>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</si>
  <si>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</si>
  <si>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</si>
  <si>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</si>
  <si>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</si>
  <si>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</si>
  <si>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</si>
  <si>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</si>
  <si>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</si>
  <si>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</si>
  <si>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</si>
  <si>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</si>
  <si>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</si>
  <si>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</si>
  <si>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</si>
  <si>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</si>
  <si>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</si>
  <si>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</si>
  <si>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</si>
  <si>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</si>
  <si>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</si>
  <si>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</si>
  <si>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</si>
  <si>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</si>
  <si>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</si>
  <si>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</si>
  <si>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</si>
  <si>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</si>
  <si>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</si>
  <si>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</si>
  <si>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</si>
  <si>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</si>
  <si>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</si>
  <si>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</si>
  <si>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</si>
  <si>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</si>
  <si>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</si>
  <si>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</si>
  <si>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</si>
  <si>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</si>
  <si>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</si>
  <si>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</si>
  <si>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</si>
  <si>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</si>
  <si>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</si>
  <si>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</si>
  <si>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</si>
  <si>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</si>
  <si>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</si>
  <si>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</si>
  <si>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</si>
  <si>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</si>
  <si>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</si>
  <si>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</si>
  <si>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</si>
  <si>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</si>
  <si>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</si>
  <si>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</si>
  <si>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</si>
  <si>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</si>
  <si>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</si>
  <si>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</si>
  <si>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</si>
  <si>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</si>
  <si>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</si>
  <si>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</si>
  <si>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</si>
  <si>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</si>
  <si>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</si>
  <si>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</si>
  <si>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</si>
  <si>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</si>
  <si>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</si>
  <si>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</si>
  <si>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</si>
  <si>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</si>
  <si>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</si>
  <si>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</si>
  <si>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</si>
  <si>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</si>
  <si>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</si>
  <si>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</si>
  <si>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</si>
  <si>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</si>
  <si>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</si>
  <si>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</si>
  <si>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</si>
  <si>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</si>
  <si>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</si>
  <si>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</si>
  <si>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</si>
  <si>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</si>
  <si>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</si>
  <si>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</si>
  <si>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</si>
  <si>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</si>
  <si>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</si>
  <si>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</si>
  <si>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</si>
  <si>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</si>
  <si>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</si>
  <si>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</si>
  <si>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</si>
  <si>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</si>
  <si>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</si>
  <si>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</si>
  <si>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</si>
  <si>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</si>
  <si>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</si>
  <si>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</si>
  <si>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</si>
  <si>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</si>
  <si>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</si>
  <si>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</si>
  <si>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</si>
  <si>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</si>
  <si>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</si>
  <si>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</si>
  <si>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</si>
  <si>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</si>
  <si>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</si>
  <si>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</si>
  <si>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</si>
  <si>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</si>
  <si>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</si>
  <si>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</si>
  <si>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</si>
  <si>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</si>
  <si>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</si>
  <si>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</si>
  <si>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</si>
  <si>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</si>
  <si>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</si>
  <si>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</si>
  <si>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</si>
  <si>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</si>
  <si>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</si>
  <si>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</si>
  <si>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</si>
  <si>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</si>
  <si>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</si>
  <si>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</si>
  <si>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</si>
  <si>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</si>
  <si>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</si>
  <si>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</si>
  <si>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</si>
  <si>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</si>
  <si>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</si>
  <si>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</si>
  <si>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</si>
  <si>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</si>
  <si>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</si>
  <si>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</si>
  <si>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</si>
  <si>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</si>
  <si>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</si>
  <si>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</si>
  <si>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</si>
  <si>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</si>
  <si>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</si>
  <si>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</si>
  <si>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</si>
  <si>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</si>
  <si>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</si>
  <si>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</si>
  <si>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</si>
  <si>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</si>
  <si>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</si>
  <si>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</si>
  <si>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</si>
  <si>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</si>
  <si>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</si>
  <si>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</si>
  <si>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</si>
  <si>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</si>
  <si>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</si>
  <si>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</si>
  <si>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</si>
  <si>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</si>
  <si>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</si>
  <si>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</si>
  <si>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</si>
  <si>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</si>
  <si>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</si>
  <si>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</si>
  <si>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</si>
  <si>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</si>
  <si>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</si>
  <si>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</si>
  <si>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</si>
  <si>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</si>
  <si>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</si>
  <si>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</si>
  <si>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</si>
  <si>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</si>
  <si>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</si>
  <si>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</si>
  <si>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</si>
  <si>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</si>
  <si>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</si>
  <si>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</si>
  <si>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</si>
  <si>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</si>
  <si>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</si>
  <si>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</si>
  <si>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</si>
  <si>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</si>
  <si>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</si>
  <si>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</si>
  <si>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</si>
  <si>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</si>
  <si>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</si>
  <si>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</si>
  <si>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</si>
  <si>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</si>
  <si>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</si>
  <si>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</si>
  <si>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</si>
  <si>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</si>
  <si>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</si>
  <si>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</si>
  <si>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</si>
  <si>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</si>
  <si>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</si>
  <si>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</si>
  <si>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</si>
  <si>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</si>
  <si>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</si>
  <si>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</si>
  <si>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</si>
  <si>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</si>
  <si>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</si>
  <si>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</si>
  <si>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</si>
  <si>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</si>
  <si>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</si>
  <si>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</si>
  <si>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</si>
  <si>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</si>
  <si>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</si>
  <si>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</si>
  <si>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</si>
  <si>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</si>
  <si>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</si>
  <si>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</si>
  <si>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</si>
  <si>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</si>
  <si>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</si>
  <si>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</si>
  <si>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</si>
  <si>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</si>
  <si>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</si>
  <si>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</si>
  <si>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</si>
  <si>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</si>
  <si>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</si>
  <si>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</si>
  <si>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</si>
  <si>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</si>
  <si>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</si>
  <si>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</si>
  <si>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</si>
  <si>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</si>
  <si>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</si>
  <si>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</si>
  <si>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</si>
  <si>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</si>
  <si>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</si>
  <si>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</si>
  <si>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</si>
  <si>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</si>
  <si>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</si>
  <si>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</si>
  <si>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</si>
  <si>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</si>
  <si>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</si>
  <si>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</si>
  <si>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</si>
  <si>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</si>
  <si>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</si>
  <si>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</si>
  <si>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</si>
  <si>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</si>
  <si>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</si>
  <si>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</si>
  <si>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</si>
  <si>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</si>
  <si>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</si>
  <si>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</si>
  <si>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</si>
  <si>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</si>
  <si>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</si>
  <si>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</si>
  <si>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</si>
  <si>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</si>
  <si>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</si>
  <si>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</si>
  <si>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</si>
  <si>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</si>
  <si>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</si>
  <si>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</si>
  <si>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</si>
  <si>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</si>
  <si>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</si>
  <si>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</si>
  <si>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</si>
  <si>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</si>
  <si>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</si>
  <si>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</si>
  <si>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</si>
  <si>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</si>
  <si>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</si>
  <si>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</si>
  <si>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</si>
  <si>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</si>
  <si>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</si>
  <si>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</si>
  <si>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</si>
  <si>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</si>
  <si>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</si>
  <si>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</si>
  <si>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</si>
  <si>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</si>
  <si>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</si>
  <si>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</si>
  <si>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</si>
  <si>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</si>
  <si>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</si>
  <si>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</si>
  <si>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</si>
  <si>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</si>
  <si>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</si>
  <si>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</si>
  <si>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</si>
  <si>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</si>
  <si>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</si>
  <si>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</si>
  <si>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</si>
  <si>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</si>
  <si>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</si>
  <si>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</si>
  <si>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</si>
  <si>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</si>
  <si>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</si>
  <si>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</si>
  <si>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</si>
  <si>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</si>
  <si>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</si>
  <si>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</si>
  <si>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</si>
  <si>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</si>
  <si>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</si>
  <si>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</si>
  <si>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</si>
  <si>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</si>
  <si>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</si>
  <si>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</si>
  <si>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</si>
  <si>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</si>
  <si>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</si>
  <si>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</si>
  <si>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</si>
  <si>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</si>
  <si>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</si>
  <si>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</si>
  <si>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</si>
  <si>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</si>
  <si>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</si>
  <si>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</si>
  <si>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</si>
  <si>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</si>
  <si>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</si>
  <si>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</si>
  <si>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</si>
  <si>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</si>
  <si>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</si>
  <si>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</si>
  <si>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</si>
  <si>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</si>
  <si>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</si>
  <si>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</si>
  <si>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</si>
  <si>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</si>
  <si>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</si>
  <si>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</si>
  <si>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</si>
  <si>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</si>
  <si>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</si>
  <si>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</si>
  <si>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</si>
  <si>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</si>
  <si>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</si>
  <si>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</si>
  <si>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</si>
  <si>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</si>
  <si>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</si>
  <si>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</si>
  <si>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</si>
  <si>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</si>
  <si>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</si>
  <si>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</si>
  <si>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</si>
  <si>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</si>
  <si>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</si>
  <si>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</si>
  <si>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</si>
  <si>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</si>
  <si>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</si>
  <si>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</si>
  <si>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</si>
  <si>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</si>
  <si>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</si>
  <si>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</si>
  <si>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</si>
  <si>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</si>
  <si>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</si>
  <si>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</si>
  <si>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</si>
  <si>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</si>
  <si>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</si>
  <si>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</si>
  <si>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</si>
  <si>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</si>
  <si>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</si>
  <si>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</si>
  <si>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</si>
  <si>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</si>
  <si>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</si>
  <si>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</si>
  <si>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</si>
  <si>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</si>
  <si>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</si>
  <si>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</si>
  <si>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</si>
  <si>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</si>
  <si>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</si>
  <si>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</si>
  <si>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</si>
  <si>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</si>
  <si>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</si>
  <si>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</si>
  <si>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</si>
  <si>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</si>
  <si>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</si>
  <si>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</si>
  <si>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</si>
  <si>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</si>
  <si>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</si>
  <si>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</si>
  <si>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</si>
  <si>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</si>
  <si>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</si>
  <si>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</si>
  <si>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</si>
  <si>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</si>
  <si>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</si>
  <si>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</si>
  <si>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</si>
  <si>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</si>
  <si>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</si>
  <si>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</si>
  <si>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</si>
  <si>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</si>
  <si>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</si>
  <si>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</si>
  <si>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</si>
  <si>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</si>
  <si>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</si>
  <si>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</si>
  <si>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</si>
  <si>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</si>
  <si>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</si>
  <si>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</si>
  <si>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</si>
  <si>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</si>
  <si>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</si>
  <si>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</si>
  <si>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</si>
  <si>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</si>
  <si>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</si>
  <si>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</si>
  <si>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</si>
  <si>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</si>
  <si>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</si>
  <si>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</si>
  <si>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</si>
  <si>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</si>
  <si>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</si>
  <si>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</si>
  <si>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</si>
  <si>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</si>
  <si>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</si>
  <si>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</si>
  <si>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</si>
  <si>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</si>
  <si>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</si>
  <si>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</si>
  <si>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</si>
  <si>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</si>
  <si>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</si>
  <si>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</si>
  <si>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</si>
  <si>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</si>
  <si>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</si>
  <si>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</si>
  <si>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</si>
  <si>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</si>
  <si>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</si>
  <si>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</si>
  <si>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</si>
  <si>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</si>
  <si>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</si>
  <si>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</si>
  <si>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</si>
  <si>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</si>
  <si>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</si>
  <si>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</si>
  <si>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</si>
  <si>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</si>
  <si>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</si>
  <si>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</si>
  <si>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</si>
  <si>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</si>
  <si>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</si>
  <si>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</si>
  <si>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</si>
  <si>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</si>
  <si>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</si>
  <si>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</si>
  <si>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</si>
  <si>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</si>
  <si>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</si>
  <si>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</si>
  <si>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</si>
  <si>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</si>
  <si>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</si>
  <si>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</si>
  <si>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</si>
  <si>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</si>
  <si>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</si>
  <si>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</si>
  <si>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</si>
  <si>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</si>
  <si>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</si>
  <si>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</si>
  <si>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</si>
  <si>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</si>
  <si>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</si>
  <si>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</si>
  <si>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</si>
  <si>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</si>
  <si>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</si>
  <si>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</si>
  <si>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</si>
  <si>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</si>
  <si>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</si>
  <si>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</si>
  <si>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</si>
  <si>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</si>
  <si>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</si>
  <si>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</si>
  <si>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</si>
  <si>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</si>
  <si>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</si>
  <si>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</si>
  <si>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</si>
  <si>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</si>
  <si>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</si>
  <si>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</si>
  <si>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</si>
  <si>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</si>
  <si>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</si>
  <si>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</si>
  <si>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</si>
  <si>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</si>
  <si>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</si>
  <si>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</si>
  <si>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</si>
  <si>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</si>
  <si>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</si>
  <si>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</si>
  <si>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</si>
  <si>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</si>
  <si>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</si>
  <si>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</si>
  <si>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</si>
  <si>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</si>
  <si>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</si>
  <si>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</si>
  <si>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</si>
  <si>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</si>
  <si>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</si>
  <si>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</si>
  <si>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</si>
  <si>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</si>
  <si>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</si>
  <si>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</si>
  <si>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</si>
  <si>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</si>
  <si>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</si>
  <si>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</si>
  <si>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</si>
  <si>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</si>
  <si>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</si>
  <si>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</si>
  <si>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</si>
  <si>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</si>
  <si>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</si>
  <si>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</si>
  <si>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</si>
  <si>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</si>
  <si>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</si>
  <si>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</si>
  <si>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</si>
  <si>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</si>
  <si>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</si>
  <si>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</si>
  <si>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</si>
  <si>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</si>
  <si>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</si>
  <si>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</si>
  <si>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</si>
  <si>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</si>
  <si>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</si>
  <si>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</si>
  <si>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</si>
  <si>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</si>
  <si>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</si>
  <si>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</si>
  <si>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</si>
  <si>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</si>
  <si>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</si>
  <si>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</si>
  <si>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</si>
  <si>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</si>
  <si>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</si>
  <si>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</si>
  <si>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</si>
  <si>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</si>
  <si>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</si>
  <si>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</si>
  <si>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</si>
  <si>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</si>
  <si>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</si>
  <si>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</si>
  <si>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</si>
  <si>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</si>
  <si>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</si>
  <si>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</si>
  <si>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</si>
  <si>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</si>
  <si>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</si>
  <si>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</si>
  <si>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</si>
  <si>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</si>
  <si>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</si>
  <si>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</si>
  <si>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</si>
  <si>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</si>
  <si>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</si>
  <si>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</si>
  <si>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</si>
  <si>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</si>
  <si>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</si>
  <si>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</si>
  <si>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</si>
  <si>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</si>
  <si>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</si>
  <si>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</si>
  <si>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</si>
  <si>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</si>
  <si>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</si>
  <si>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</si>
  <si>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</si>
  <si>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</si>
  <si>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</si>
  <si>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</si>
  <si>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</si>
  <si>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</si>
  <si>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</si>
  <si>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</si>
  <si>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</si>
  <si>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</si>
  <si>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</si>
  <si>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</si>
  <si>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</si>
  <si>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</si>
  <si>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</si>
  <si>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</si>
  <si>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</si>
  <si>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</si>
  <si>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</si>
  <si>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</si>
  <si>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</si>
  <si>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</si>
  <si>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</si>
  <si>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</si>
  <si>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</si>
  <si>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</si>
  <si>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</si>
  <si>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</si>
  <si>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</si>
  <si>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</si>
  <si>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</si>
  <si>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</si>
  <si>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</si>
  <si>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</si>
  <si>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</si>
  <si>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</si>
  <si>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</si>
  <si>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</si>
  <si>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</si>
  <si>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</si>
  <si>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</si>
  <si>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</si>
  <si>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</si>
  <si>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</si>
  <si>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</si>
  <si>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</si>
  <si>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</si>
  <si>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</si>
  <si>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</si>
  <si>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</si>
  <si>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</si>
  <si>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</si>
  <si>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</si>
  <si>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</si>
  <si>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</si>
  <si>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</si>
  <si>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</si>
  <si>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</si>
  <si>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</si>
  <si>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</si>
  <si>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</si>
  <si>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</si>
  <si>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</si>
  <si>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</si>
  <si>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</si>
  <si>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</si>
  <si>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</si>
  <si>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</si>
  <si>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</si>
  <si>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</si>
  <si>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</si>
  <si>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</si>
  <si>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</si>
  <si>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</si>
  <si>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</si>
  <si>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</si>
  <si>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</si>
  <si>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</si>
  <si>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</si>
  <si>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</si>
  <si>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</si>
  <si>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</si>
  <si>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</si>
  <si>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</si>
  <si>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</si>
  <si>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</si>
  <si>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</si>
  <si>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</si>
  <si>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</si>
  <si>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</si>
  <si>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</si>
  <si>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</si>
  <si>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</si>
  <si>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</si>
  <si>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</si>
  <si>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</si>
  <si>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</si>
  <si>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</si>
  <si>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</si>
  <si>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</si>
  <si>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</si>
  <si>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</si>
  <si>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</si>
  <si>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</si>
  <si>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</si>
  <si>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</si>
  <si>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</si>
  <si>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</si>
  <si>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</si>
  <si>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</si>
  <si>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</si>
  <si>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</si>
  <si>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</si>
  <si>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</si>
  <si>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</si>
  <si>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</si>
  <si>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</si>
  <si>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</si>
  <si>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</si>
  <si>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</si>
  <si>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</si>
  <si>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</si>
  <si>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</si>
  <si>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</si>
  <si>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</si>
  <si>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</si>
  <si>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</si>
  <si>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</si>
  <si>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</si>
  <si>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</si>
  <si>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</si>
  <si>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</si>
  <si>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</si>
  <si>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</si>
  <si>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</si>
  <si>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</si>
  <si>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</si>
  <si>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</si>
  <si>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</si>
  <si>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</si>
  <si>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</si>
  <si>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</si>
  <si>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</si>
  <si>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</si>
  <si>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</si>
  <si>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</si>
  <si>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</si>
  <si>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</si>
  <si>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</si>
  <si>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</si>
  <si>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</si>
  <si>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</si>
  <si>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</si>
  <si>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</si>
  <si>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</si>
  <si>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</si>
  <si>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</si>
  <si>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</si>
  <si>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</si>
  <si>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</si>
  <si>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</si>
  <si>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</si>
  <si>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</si>
  <si>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</si>
  <si>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</si>
  <si>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</si>
  <si>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</si>
  <si>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</si>
  <si>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</si>
  <si>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</si>
  <si>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</si>
  <si>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</si>
  <si>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</si>
  <si>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</si>
  <si>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</si>
  <si>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</si>
  <si>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</si>
  <si>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</si>
  <si>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</si>
  <si>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</si>
  <si>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</si>
  <si>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</si>
  <si>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</si>
  <si>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</si>
  <si>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</si>
  <si>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</si>
  <si>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</si>
  <si>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</si>
  <si>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</si>
  <si>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</si>
  <si>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</si>
  <si>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</si>
  <si>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</si>
  <si>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</si>
  <si>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</si>
  <si>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</si>
  <si>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</si>
  <si>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</si>
  <si>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</si>
  <si>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</si>
  <si>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</si>
  <si>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</si>
  <si>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</si>
  <si>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</si>
  <si>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</si>
  <si>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</si>
  <si>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</si>
  <si>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</si>
  <si>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</si>
  <si>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</si>
  <si>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</si>
  <si>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</si>
  <si>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</si>
  <si>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</si>
  <si>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</si>
  <si>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</si>
  <si>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</si>
  <si>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</si>
  <si>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</si>
  <si>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</si>
  <si>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</si>
  <si>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</si>
  <si>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</si>
  <si>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</si>
  <si>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</si>
  <si>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</si>
  <si>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</si>
  <si>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</si>
  <si>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</si>
  <si>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</si>
  <si>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</si>
  <si>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</si>
  <si>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</si>
  <si>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</si>
  <si>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</si>
  <si>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</si>
  <si>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</si>
  <si>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</si>
  <si>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</si>
  <si>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</si>
  <si>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</si>
  <si>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</si>
  <si>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</si>
  <si>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</si>
  <si>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</si>
  <si>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</si>
  <si>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</si>
  <si>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</si>
  <si>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</si>
  <si>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</si>
  <si>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</si>
  <si>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</si>
  <si>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</si>
  <si>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</si>
  <si>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</si>
  <si>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</si>
  <si>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</si>
  <si>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</si>
  <si>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</si>
  <si>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</si>
  <si>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</si>
  <si>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</si>
  <si>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</si>
  <si>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</si>
  <si>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</si>
  <si>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</si>
  <si>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</si>
  <si>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</si>
  <si>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</si>
  <si>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</si>
  <si>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</si>
  <si>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</si>
  <si>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</si>
  <si>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</si>
  <si>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</si>
  <si>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</si>
  <si>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</si>
  <si>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</si>
  <si>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</si>
  <si>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</si>
  <si>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</si>
  <si>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</si>
  <si>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</si>
  <si>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</si>
  <si>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</si>
  <si>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</si>
  <si>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</si>
  <si>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</si>
  <si>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</si>
  <si>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</si>
  <si>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</si>
  <si>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</si>
  <si>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</si>
  <si>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</si>
  <si>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</si>
  <si>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</si>
  <si>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</si>
  <si>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</si>
  <si>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</si>
  <si>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</si>
  <si>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</si>
  <si>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</si>
  <si>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</si>
  <si>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</si>
  <si>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</si>
  <si>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</si>
  <si>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</si>
  <si>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</si>
  <si>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</si>
  <si>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</si>
  <si>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</si>
  <si>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</si>
  <si>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</si>
  <si>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</si>
  <si>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</si>
  <si>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</si>
  <si>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</si>
  <si>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</si>
  <si>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</si>
  <si>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</si>
  <si>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</si>
  <si>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</si>
  <si>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</si>
  <si>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</si>
  <si>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</si>
  <si>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</si>
  <si>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</si>
  <si>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</si>
  <si>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</si>
  <si>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</si>
  <si>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</si>
  <si>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</si>
  <si>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</si>
  <si>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</si>
  <si>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</si>
  <si>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</si>
  <si>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</si>
  <si>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</si>
  <si>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</si>
  <si>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</si>
  <si>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</si>
  <si>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</si>
  <si>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</si>
  <si>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</si>
  <si>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</si>
  <si>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</si>
  <si>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</si>
  <si>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</si>
  <si>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</si>
  <si>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</si>
  <si>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</si>
  <si>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</si>
  <si>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</si>
  <si>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</si>
  <si>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</si>
  <si>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</si>
  <si>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</si>
  <si>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</si>
  <si>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</si>
  <si>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</si>
  <si>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</si>
  <si>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</si>
  <si>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</si>
  <si>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</si>
  <si>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</si>
  <si>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</si>
  <si>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</si>
  <si>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</si>
  <si>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</si>
  <si>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</si>
  <si>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</si>
  <si>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</si>
  <si>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</si>
  <si>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</si>
  <si>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</si>
  <si>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</si>
  <si>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</si>
  <si>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</si>
  <si>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</si>
  <si>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</si>
  <si>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</si>
  <si>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</si>
  <si>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</si>
  <si>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</si>
  <si>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</si>
  <si>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</si>
  <si>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</si>
  <si>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</si>
  <si>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</si>
  <si>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</si>
  <si>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</si>
  <si>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</si>
  <si>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</si>
  <si>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</si>
  <si>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</si>
  <si>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</si>
  <si>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</si>
  <si>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</si>
  <si>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</si>
  <si>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</si>
  <si>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</si>
  <si>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</si>
  <si>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</si>
  <si>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</si>
  <si>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</si>
  <si>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</si>
  <si>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</si>
  <si>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</si>
  <si>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</si>
  <si>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</si>
  <si>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</si>
  <si>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</si>
  <si>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</si>
  <si>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</si>
  <si>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</si>
  <si>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</si>
  <si>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</si>
  <si>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</si>
  <si>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</si>
  <si>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</si>
  <si>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</si>
  <si>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</si>
  <si>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</si>
  <si>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</si>
  <si>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</si>
  <si>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</si>
  <si>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</si>
  <si>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</si>
  <si>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</si>
  <si>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</si>
  <si>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</si>
  <si>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</si>
  <si>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</si>
  <si>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</si>
  <si>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</si>
  <si>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</si>
  <si>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</si>
  <si>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</si>
  <si>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</si>
  <si>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</si>
  <si>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</si>
  <si>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</si>
  <si>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</si>
  <si>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</si>
  <si>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</si>
  <si>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</si>
  <si>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</si>
  <si>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</si>
  <si>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</si>
  <si>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</si>
  <si>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</si>
  <si>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</si>
  <si>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</si>
  <si>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</si>
  <si>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</si>
  <si>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</si>
  <si>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</si>
  <si>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</si>
  <si>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</si>
  <si>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</si>
  <si>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</si>
  <si>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</si>
  <si>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</si>
  <si>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</si>
  <si>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</si>
  <si>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</si>
  <si>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</si>
  <si>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</si>
  <si>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</si>
  <si>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</si>
  <si>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</si>
  <si>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</si>
  <si>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</si>
  <si>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</si>
  <si>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</si>
  <si>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</si>
  <si>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</si>
  <si>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</si>
  <si>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</si>
  <si>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</si>
  <si>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</si>
  <si>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</si>
  <si>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</si>
  <si>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</si>
  <si>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</si>
  <si>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</si>
  <si>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</si>
  <si>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</si>
  <si>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</si>
  <si>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</si>
  <si>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</si>
  <si>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</si>
  <si>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</si>
  <si>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</si>
  <si>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</si>
  <si>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</si>
  <si>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</si>
  <si>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</si>
  <si>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</si>
  <si>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</si>
  <si>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</si>
  <si>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</si>
  <si>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</si>
  <si>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</si>
  <si>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</si>
  <si>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</si>
  <si>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</si>
  <si>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</si>
  <si>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</si>
  <si>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</si>
  <si>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</si>
  <si>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</si>
  <si>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</si>
  <si>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</si>
  <si>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</si>
  <si>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</si>
  <si>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</si>
  <si>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</si>
  <si>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</si>
  <si>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</si>
  <si>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</si>
  <si>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</si>
  <si>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</si>
  <si>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</si>
  <si>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</si>
  <si>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</si>
  <si>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</si>
  <si>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</si>
  <si>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</si>
  <si>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</si>
  <si>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</si>
  <si>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</si>
  <si>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</si>
  <si>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</si>
  <si>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</si>
  <si>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</si>
  <si>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</si>
  <si>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</si>
  <si>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</si>
  <si>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</si>
  <si>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</si>
  <si>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</si>
  <si>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</si>
  <si>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</si>
  <si>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</si>
  <si>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</si>
  <si>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</si>
  <si>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</si>
  <si>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</si>
  <si>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</si>
  <si>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</si>
  <si>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</si>
  <si>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</si>
  <si>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</si>
  <si>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</si>
  <si>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</si>
  <si>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</si>
  <si>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</si>
  <si>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</si>
  <si>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</si>
  <si>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</si>
  <si>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</si>
  <si>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</si>
  <si>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</si>
  <si>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</si>
  <si>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</si>
  <si>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</si>
  <si>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</si>
  <si>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</si>
  <si>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</si>
  <si>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</si>
  <si>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</si>
  <si>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</si>
  <si>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</si>
  <si>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</si>
  <si>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</si>
  <si>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</si>
  <si>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</si>
  <si>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</si>
  <si>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</si>
  <si>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</si>
  <si>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</si>
  <si>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</si>
  <si>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</si>
  <si>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</si>
  <si>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</si>
  <si>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</si>
  <si>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</si>
  <si>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</si>
  <si>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</si>
  <si>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</si>
  <si>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</si>
  <si>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</si>
  <si>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</si>
  <si>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</si>
  <si>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</si>
  <si>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</si>
  <si>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</si>
  <si>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</si>
  <si>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</si>
  <si>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</si>
  <si>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</si>
  <si>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</si>
  <si>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</si>
  <si>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</si>
  <si>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</si>
  <si>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</si>
  <si>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</si>
  <si>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</si>
  <si>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</si>
  <si>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</si>
  <si>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</si>
  <si>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</si>
  <si>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</si>
  <si>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</si>
  <si>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</si>
  <si>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</si>
  <si>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</si>
  <si>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</si>
  <si>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</si>
  <si>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</si>
  <si>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</si>
  <si>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</si>
  <si>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</si>
  <si>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</si>
  <si>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</si>
  <si>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</si>
  <si>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</si>
  <si>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</si>
  <si>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</si>
  <si>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</si>
  <si>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</si>
  <si>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</si>
  <si>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</si>
  <si>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</si>
  <si>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</si>
  <si>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</si>
  <si>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</si>
  <si>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</si>
  <si>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</si>
  <si>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</si>
  <si>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</si>
  <si>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</si>
  <si>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</si>
  <si>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</si>
  <si>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</si>
  <si>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</si>
  <si>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</si>
  <si>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</si>
  <si>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</si>
  <si>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</si>
  <si>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</si>
  <si>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</si>
  <si>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</si>
  <si>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</si>
  <si>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</si>
  <si>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</si>
  <si>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</si>
  <si>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</si>
  <si>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</si>
  <si>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</si>
  <si>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</si>
  <si>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</si>
  <si>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</si>
  <si>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</si>
  <si>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</si>
  <si>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</si>
  <si>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</si>
  <si>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</si>
  <si>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</si>
  <si>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</si>
  <si>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</si>
  <si>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</si>
  <si>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</si>
  <si>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</si>
  <si>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</si>
  <si>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</si>
  <si>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</si>
  <si>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</si>
  <si>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</si>
  <si>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</si>
  <si>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</si>
  <si>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</si>
  <si>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</si>
  <si>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</si>
  <si>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</si>
  <si>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</si>
  <si>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</si>
  <si>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</si>
  <si>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</si>
  <si>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</si>
  <si>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</si>
  <si>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</si>
  <si>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</si>
  <si>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</si>
  <si>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</si>
  <si>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</si>
  <si>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</si>
  <si>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</si>
  <si>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</si>
  <si>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</si>
  <si>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</si>
  <si>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</si>
  <si>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</si>
  <si>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</si>
  <si>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</si>
  <si>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</si>
  <si>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</si>
  <si>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</si>
  <si>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</si>
  <si>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</si>
  <si>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</si>
  <si>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</si>
  <si>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</si>
  <si>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</si>
  <si>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</si>
  <si>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</si>
  <si>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</si>
  <si>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</si>
  <si>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</si>
  <si>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</si>
  <si>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</si>
  <si>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</si>
  <si>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</si>
  <si>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</si>
  <si>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</si>
  <si>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</si>
  <si>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</si>
  <si>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</si>
  <si>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</si>
  <si>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</si>
  <si>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</si>
  <si>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</si>
  <si>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</si>
  <si>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</si>
  <si>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</si>
  <si>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</si>
  <si>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</si>
  <si>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</si>
  <si>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</si>
  <si>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</si>
  <si>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</si>
  <si>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</si>
  <si>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</si>
  <si>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</si>
  <si>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</si>
  <si>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</si>
  <si>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</si>
  <si>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</si>
  <si>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</si>
  <si>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</si>
  <si>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</si>
  <si>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</si>
  <si>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</si>
  <si>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</si>
  <si>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</si>
  <si>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</si>
  <si>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</si>
  <si>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</si>
  <si>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</si>
  <si>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</si>
  <si>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</si>
  <si>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</si>
  <si>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</si>
  <si>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</si>
  <si>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</si>
  <si>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</si>
  <si>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</si>
  <si>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</si>
  <si>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</si>
  <si>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</si>
  <si>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</si>
  <si>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</si>
  <si>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</si>
  <si>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</si>
  <si>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</si>
  <si>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</si>
  <si>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</si>
  <si>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</si>
  <si>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</si>
  <si>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</si>
  <si>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</si>
  <si>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</si>
  <si>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</si>
  <si>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</si>
  <si>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</si>
  <si>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</si>
  <si>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</si>
  <si>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</si>
  <si>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</si>
  <si>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</si>
  <si>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</si>
  <si>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</si>
  <si>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</si>
  <si>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</si>
  <si>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</si>
  <si>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</si>
  <si>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</si>
  <si>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</si>
  <si>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</si>
  <si>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</si>
  <si>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</si>
  <si>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</si>
  <si>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</si>
  <si>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</si>
  <si>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</si>
  <si>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</si>
  <si>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</si>
  <si>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</si>
  <si>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</si>
  <si>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</si>
  <si>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</si>
  <si>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</si>
  <si>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</si>
  <si>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</si>
  <si>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</si>
  <si>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</si>
  <si>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</si>
  <si>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</si>
  <si>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</si>
  <si>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</si>
  <si>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</si>
  <si>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</si>
  <si>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</si>
  <si>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</si>
  <si>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</si>
  <si>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</si>
  <si>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</si>
  <si>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</si>
  <si>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</si>
  <si>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</si>
  <si>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</si>
  <si>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</si>
  <si>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</si>
  <si>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</si>
  <si>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</si>
  <si>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</si>
  <si>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</si>
  <si>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</si>
  <si>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</si>
  <si>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</si>
  <si>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</si>
  <si>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</si>
  <si>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</si>
  <si>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</si>
  <si>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</si>
  <si>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</si>
  <si>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</si>
  <si>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</si>
  <si>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</si>
  <si>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</si>
  <si>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</si>
  <si>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</si>
  <si>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</si>
  <si>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</si>
  <si>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</si>
  <si>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</si>
  <si>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</si>
  <si>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</si>
  <si>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</si>
  <si>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</si>
  <si>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</si>
  <si>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</si>
  <si>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</si>
  <si>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</si>
  <si>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</si>
  <si>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</si>
  <si>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</si>
  <si>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</si>
  <si>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</si>
  <si>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</si>
  <si>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</si>
  <si>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</si>
  <si>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</si>
  <si>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</si>
  <si>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</si>
  <si>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</si>
  <si>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</si>
  <si>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</si>
  <si>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</si>
  <si>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</si>
  <si>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</si>
  <si>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</si>
  <si>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</si>
  <si>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</si>
  <si>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</si>
  <si>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</si>
  <si>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</si>
  <si>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</si>
  <si>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</si>
  <si>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</si>
  <si>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</si>
  <si>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</si>
  <si>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</si>
  <si>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</si>
  <si>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</si>
  <si>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</si>
  <si>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</si>
  <si>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</si>
  <si>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</si>
  <si>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</si>
  <si>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</si>
  <si>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</si>
  <si>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</si>
  <si>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</si>
  <si>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</si>
  <si>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</si>
  <si>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</si>
  <si>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</si>
  <si>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</si>
  <si>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</si>
  <si>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</si>
  <si>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</si>
  <si>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</si>
  <si>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</si>
  <si>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</si>
  <si>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</si>
  <si>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</si>
  <si>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</si>
  <si>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</si>
  <si>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</si>
  <si>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</si>
  <si>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</si>
  <si>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</si>
  <si>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</si>
  <si>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</si>
  <si>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</si>
  <si>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</si>
  <si>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</si>
  <si>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</si>
  <si>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</si>
  <si>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</si>
  <si>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</si>
  <si>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</si>
  <si>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</si>
  <si>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</si>
  <si>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</si>
  <si>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</si>
  <si>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</si>
  <si>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</si>
  <si>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</si>
  <si>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</si>
  <si>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</si>
  <si>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</si>
  <si>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</si>
  <si>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</si>
  <si>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</si>
  <si>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</si>
  <si>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</si>
  <si>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</si>
  <si>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</si>
  <si>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</si>
  <si>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</si>
  <si>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</si>
  <si>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</si>
  <si>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</si>
  <si>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</si>
  <si>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</si>
  <si>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</si>
  <si>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</si>
  <si>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</si>
  <si>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</si>
  <si>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</si>
  <si>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</si>
  <si>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</si>
  <si>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</si>
  <si>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</si>
  <si>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</si>
  <si>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</si>
  <si>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</si>
  <si>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</si>
  <si>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</si>
  <si>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</si>
  <si>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</si>
  <si>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</si>
  <si>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</si>
  <si>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</si>
  <si>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</si>
  <si>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</si>
  <si>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</si>
  <si>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</si>
  <si>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</si>
  <si>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</si>
  <si>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</si>
  <si>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</si>
  <si>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</si>
  <si>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</si>
  <si>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</si>
  <si>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</si>
  <si>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</si>
  <si>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</si>
  <si>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</si>
  <si>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</si>
  <si>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</si>
  <si>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</si>
  <si>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</si>
  <si>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</si>
  <si>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</si>
  <si>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</si>
  <si>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</si>
  <si>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</si>
  <si>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</si>
  <si>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</si>
  <si>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</si>
  <si>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</si>
  <si>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</si>
  <si>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</si>
  <si>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</si>
  <si>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</si>
  <si>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</si>
  <si>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</si>
  <si>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</si>
  <si>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</si>
  <si>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</si>
  <si>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</si>
  <si>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</si>
  <si>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</si>
  <si>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</si>
  <si>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</si>
  <si>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</si>
  <si>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</si>
  <si>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</si>
  <si>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</si>
  <si>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</si>
  <si>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</si>
  <si>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</si>
  <si>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</si>
  <si>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</si>
  <si>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</si>
  <si>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</si>
  <si>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</si>
  <si>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</si>
  <si>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</si>
  <si>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</si>
  <si>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</si>
  <si>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</si>
  <si>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</si>
  <si>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</si>
  <si>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</si>
  <si>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</si>
  <si>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</si>
  <si>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</si>
  <si>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</si>
  <si>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</si>
  <si>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</si>
  <si>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</si>
  <si>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</si>
  <si>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</si>
  <si>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</si>
  <si>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</si>
  <si>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</si>
  <si>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</si>
  <si>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</si>
  <si>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</si>
  <si>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</si>
  <si>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</si>
  <si>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</si>
  <si>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</si>
  <si>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</si>
  <si>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</si>
  <si>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</si>
  <si>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</si>
  <si>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</si>
  <si>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</si>
  <si>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</si>
  <si>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</si>
  <si>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</si>
  <si>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</si>
  <si>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</si>
  <si>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</si>
  <si>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</si>
  <si>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</si>
  <si>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</si>
  <si>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</si>
  <si>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</si>
  <si>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</si>
  <si>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</si>
  <si>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</si>
  <si>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</si>
  <si>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</si>
  <si>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</si>
  <si>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</si>
  <si>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</si>
  <si>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</si>
  <si>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</si>
  <si>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</si>
  <si>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</si>
  <si>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</si>
  <si>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</si>
  <si>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</si>
  <si>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</si>
  <si>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</si>
  <si>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</si>
  <si>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</si>
  <si>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</si>
  <si>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</si>
  <si>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</si>
  <si>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</si>
  <si>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</si>
  <si>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</si>
  <si>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</si>
  <si>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</si>
  <si>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</si>
  <si>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</si>
  <si>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</si>
  <si>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</si>
  <si>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</si>
  <si>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</si>
  <si>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</si>
  <si>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</si>
  <si>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</si>
  <si>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</si>
  <si>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</si>
  <si>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</si>
  <si>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</si>
  <si>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</si>
  <si>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</si>
  <si>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</si>
  <si>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</si>
  <si>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</si>
  <si>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</si>
  <si>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</si>
  <si>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</si>
  <si>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</si>
  <si>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</si>
  <si>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</si>
  <si>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</si>
  <si>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</si>
  <si>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</si>
  <si>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</si>
  <si>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</si>
  <si>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</si>
  <si>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</si>
  <si>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</si>
  <si>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</si>
  <si>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</si>
  <si>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</si>
  <si>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</si>
  <si>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</si>
  <si>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</si>
  <si>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</si>
  <si>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</si>
  <si>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</si>
  <si>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</si>
  <si>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</si>
  <si>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</si>
  <si>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</si>
  <si>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</si>
  <si>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</si>
  <si>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</si>
  <si>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</si>
  <si>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</si>
  <si>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</si>
  <si>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</si>
  <si>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</si>
  <si>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</si>
  <si>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</si>
  <si>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</si>
  <si>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</si>
  <si>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</si>
  <si>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</si>
  <si>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</si>
  <si>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</si>
  <si>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</si>
  <si>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</si>
  <si>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</si>
  <si>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</si>
  <si>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</si>
  <si>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</si>
  <si>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</si>
  <si>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</si>
  <si>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</si>
  <si>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</si>
  <si>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</si>
  <si>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</si>
  <si>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</si>
  <si>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</si>
  <si>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</si>
  <si>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</si>
  <si>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</si>
  <si>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</si>
  <si>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</si>
  <si>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</si>
  <si>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</si>
  <si>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</si>
  <si>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</si>
  <si>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</si>
  <si>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</si>
  <si>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</si>
  <si>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</si>
  <si>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</si>
  <si>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</si>
  <si>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</si>
  <si>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</si>
  <si>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</si>
  <si>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</si>
  <si>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</si>
  <si>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</si>
  <si>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</si>
  <si>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</si>
  <si>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</si>
  <si>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</si>
  <si>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</si>
  <si>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</si>
  <si>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</si>
  <si>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</si>
  <si>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</si>
  <si>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</si>
  <si>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</si>
  <si>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</si>
  <si>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</si>
  <si>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</si>
  <si>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</si>
  <si>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</si>
  <si>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</si>
  <si>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</si>
  <si>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</si>
  <si>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</si>
  <si>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</si>
  <si>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</si>
  <si>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</si>
  <si>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</si>
  <si>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</si>
  <si>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</si>
  <si>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</si>
  <si>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</si>
  <si>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</si>
  <si>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</si>
  <si>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</si>
  <si>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</si>
  <si>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</si>
  <si>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</si>
  <si>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</si>
  <si>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</si>
  <si>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</si>
  <si>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</si>
  <si>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</si>
  <si>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</si>
  <si>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</si>
  <si>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</si>
  <si>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</si>
  <si>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</si>
  <si>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</si>
  <si>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</si>
  <si>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</si>
  <si>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</si>
  <si>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</si>
  <si>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</si>
  <si>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</si>
  <si>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</si>
  <si>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</si>
  <si>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</si>
  <si>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</si>
  <si>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</si>
  <si>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</si>
  <si>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</si>
  <si>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</si>
  <si>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</si>
  <si>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</si>
  <si>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</si>
  <si>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</si>
  <si>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</si>
  <si>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</si>
  <si>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</si>
  <si>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</si>
  <si>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</si>
  <si>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</si>
  <si>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</si>
  <si>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</si>
  <si>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</si>
  <si>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</si>
  <si>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</si>
  <si>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</si>
  <si>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</si>
  <si>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</si>
  <si>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</si>
  <si>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</si>
  <si>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</si>
  <si>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</si>
  <si>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</si>
  <si>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</si>
  <si>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</si>
  <si>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</si>
  <si>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</si>
  <si>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</si>
  <si>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</si>
  <si>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</si>
  <si>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</si>
  <si>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</si>
  <si>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</si>
  <si>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</si>
  <si>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</si>
  <si>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</si>
  <si>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</si>
  <si>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</si>
  <si>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</si>
  <si>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</si>
  <si>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</si>
  <si>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</si>
  <si>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</si>
  <si>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</si>
  <si>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</si>
  <si>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</si>
  <si>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</si>
  <si>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</si>
  <si>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</si>
  <si>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</si>
  <si>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</si>
  <si>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</si>
  <si>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</si>
  <si>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</si>
  <si>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</si>
  <si>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</si>
  <si>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</si>
  <si>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</si>
  <si>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</si>
  <si>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</si>
  <si>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</si>
  <si>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</si>
  <si>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</si>
  <si>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</si>
  <si>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</si>
  <si>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</si>
  <si>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</si>
  <si>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</si>
  <si>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</si>
  <si>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</si>
  <si>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</si>
  <si>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</si>
  <si>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</si>
  <si>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</si>
  <si>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</si>
  <si>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</si>
  <si>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</si>
  <si>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</si>
  <si>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</si>
  <si>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</si>
  <si>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</si>
  <si>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</si>
  <si>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</si>
  <si>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</si>
  <si>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</si>
  <si>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</si>
  <si>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</si>
  <si>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</si>
  <si>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</si>
  <si>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</si>
  <si>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</si>
  <si>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</si>
  <si>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</si>
  <si>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</si>
  <si>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</si>
  <si>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</si>
  <si>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</si>
  <si>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</si>
  <si>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</si>
  <si>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</si>
  <si>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</si>
  <si>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</si>
  <si>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</si>
  <si>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</si>
  <si>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</si>
  <si>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</si>
  <si>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</si>
  <si>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</si>
  <si>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</si>
  <si>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</si>
  <si>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</si>
  <si>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</si>
  <si>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</si>
  <si>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</si>
  <si>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</si>
  <si>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</si>
  <si>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</si>
  <si>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</si>
  <si>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</si>
  <si>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</si>
  <si>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</si>
  <si>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</si>
  <si>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</si>
  <si>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</si>
  <si>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</si>
  <si>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</si>
  <si>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</si>
  <si>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</si>
  <si>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</si>
  <si>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</si>
  <si>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</si>
  <si>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</si>
  <si>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</si>
  <si>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</si>
  <si>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</si>
  <si>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</si>
  <si>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</si>
  <si>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</si>
  <si>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</si>
  <si>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</si>
  <si>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</si>
  <si>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</si>
  <si>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</si>
  <si>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</si>
  <si>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</si>
  <si>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</si>
  <si>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</si>
  <si>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</si>
  <si>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</si>
  <si>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</si>
  <si>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</si>
  <si>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</si>
  <si>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</si>
  <si>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</si>
  <si>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</si>
  <si>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</si>
  <si>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</si>
  <si>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</si>
  <si>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</si>
  <si>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</si>
  <si>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</si>
  <si>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</si>
  <si>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</si>
  <si>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</si>
  <si>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</si>
  <si>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</si>
  <si>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</si>
  <si>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</si>
  <si>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</si>
  <si>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</si>
  <si>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</si>
  <si>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</si>
  <si>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</si>
  <si>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</si>
  <si>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</si>
  <si>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</si>
  <si>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</si>
  <si>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</si>
  <si>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</si>
  <si>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</si>
  <si>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</si>
  <si>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</si>
  <si>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</si>
  <si>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</si>
  <si>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</si>
  <si>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</si>
  <si>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</si>
  <si>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</si>
  <si>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</si>
  <si>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</si>
  <si>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</si>
  <si>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</si>
  <si>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</si>
  <si>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</si>
  <si>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</si>
  <si>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</si>
  <si>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</si>
  <si>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</si>
  <si>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</si>
  <si>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</si>
  <si>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</si>
  <si>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</si>
  <si>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</si>
  <si>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</si>
  <si>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</si>
  <si>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</si>
  <si>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</si>
  <si>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</si>
  <si>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</si>
  <si>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</si>
  <si>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</si>
  <si>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</si>
  <si>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</si>
  <si>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</si>
  <si>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</si>
  <si>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</si>
  <si>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</si>
  <si>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</si>
  <si>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</si>
  <si>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</si>
  <si>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</si>
  <si>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</si>
  <si>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</si>
  <si>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</si>
  <si>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</si>
  <si>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</si>
  <si>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</si>
  <si>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</si>
  <si>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</si>
  <si>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</si>
  <si>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</si>
  <si>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</si>
  <si>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</si>
  <si>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</si>
  <si>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</si>
  <si>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</si>
  <si>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</si>
  <si>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</si>
  <si>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</si>
  <si>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</si>
  <si>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</si>
  <si>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</si>
  <si>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</si>
  <si>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</si>
  <si>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</si>
  <si>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</si>
  <si>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</si>
  <si>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</si>
  <si>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</si>
  <si>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</si>
  <si>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</si>
  <si>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</si>
  <si>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</si>
  <si>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</si>
  <si>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</si>
  <si>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</si>
  <si>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</si>
  <si>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</si>
  <si>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</si>
  <si>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</si>
  <si>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</si>
  <si>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</si>
  <si>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</si>
  <si>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</si>
  <si>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</si>
  <si>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</si>
  <si>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</si>
  <si>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</si>
  <si>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</si>
  <si>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</si>
  <si>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</si>
  <si>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</si>
  <si>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</si>
  <si>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</si>
  <si>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</si>
  <si>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</si>
  <si>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</si>
  <si>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</si>
  <si>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</si>
  <si>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</si>
  <si>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</si>
  <si>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</si>
  <si>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</si>
  <si>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</si>
  <si>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</si>
  <si>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</si>
  <si>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</si>
  <si>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</si>
  <si>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</si>
  <si>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</si>
  <si>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</si>
  <si>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</si>
  <si>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</si>
  <si>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</si>
  <si>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</si>
  <si>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</si>
  <si>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</si>
  <si>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</si>
  <si>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</si>
  <si>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</si>
  <si>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</si>
  <si>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</si>
  <si>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</si>
  <si>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</si>
  <si>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</si>
  <si>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</si>
  <si>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</si>
  <si>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</si>
  <si>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</si>
  <si>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</si>
  <si>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</si>
  <si>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</si>
  <si>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</si>
  <si>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</si>
  <si>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</si>
  <si>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</si>
  <si>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</si>
  <si>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</si>
  <si>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</si>
  <si>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</si>
  <si>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</si>
  <si>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</si>
  <si>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</si>
  <si>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</si>
  <si>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</si>
  <si>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</si>
  <si>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</si>
  <si>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</si>
  <si>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</si>
  <si>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</si>
  <si>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</si>
  <si>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</si>
  <si>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</si>
  <si>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</si>
  <si>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</si>
  <si>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</si>
  <si>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</si>
  <si>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</si>
  <si>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</si>
  <si>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</si>
  <si>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</si>
  <si>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</si>
  <si>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</si>
  <si>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</si>
  <si>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</si>
  <si>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</si>
  <si>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</si>
  <si>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</si>
  <si>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</si>
  <si>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</si>
  <si>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</si>
  <si>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</si>
  <si>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</si>
  <si>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</si>
  <si>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</si>
  <si>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</si>
  <si>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</si>
  <si>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</si>
  <si>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</si>
  <si>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</si>
  <si>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</si>
  <si>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</si>
  <si>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</si>
  <si>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</si>
  <si>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</si>
  <si>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</si>
  <si>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</si>
  <si>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</si>
  <si>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</si>
  <si>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</si>
  <si>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</si>
  <si>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</si>
  <si>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</si>
  <si>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</si>
  <si>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</si>
  <si>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</si>
  <si>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</si>
  <si>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</si>
  <si>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</si>
  <si>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</si>
  <si>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</si>
  <si>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</si>
  <si>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</si>
  <si>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</si>
  <si>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</si>
  <si>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</si>
  <si>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</si>
  <si>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</si>
  <si>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</si>
  <si>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</si>
  <si>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</si>
  <si>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</si>
  <si>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</si>
  <si>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</si>
  <si>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</si>
  <si>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</si>
  <si>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</si>
  <si>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</si>
  <si>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</si>
  <si>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</si>
  <si>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</si>
  <si>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</si>
  <si>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</si>
  <si>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</si>
  <si>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</si>
  <si>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</si>
  <si>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</si>
  <si>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</si>
  <si>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</si>
  <si>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</si>
  <si>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</si>
  <si>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</si>
  <si>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</si>
  <si>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</si>
  <si>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</si>
  <si>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</si>
  <si>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</si>
  <si>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</si>
  <si>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</si>
  <si>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</si>
  <si>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</si>
  <si>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</si>
  <si>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</si>
  <si>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</si>
  <si>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</si>
  <si>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</si>
  <si>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</si>
  <si>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</si>
  <si>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</si>
  <si>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</si>
  <si>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</si>
  <si>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</si>
  <si>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</si>
  <si>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</si>
  <si>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</si>
  <si>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</si>
  <si>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</si>
  <si>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</si>
  <si>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</si>
  <si>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</si>
  <si>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</si>
  <si>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</si>
  <si>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</si>
  <si>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</si>
  <si>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</si>
  <si>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</si>
  <si>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</si>
  <si>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</si>
  <si>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</si>
  <si>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</si>
  <si>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</si>
  <si>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</si>
  <si>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</si>
  <si>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</si>
  <si>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</si>
  <si>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</si>
  <si>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</si>
  <si>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</si>
  <si>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</si>
  <si>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</si>
  <si>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</si>
  <si>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</si>
  <si>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</si>
  <si>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</si>
  <si>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</si>
  <si>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</si>
  <si>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</si>
  <si>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</si>
  <si>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</si>
  <si>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</si>
  <si>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</si>
  <si>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</si>
  <si>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</si>
  <si>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</si>
  <si>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</si>
  <si>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</si>
  <si>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</si>
  <si>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</si>
  <si>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</si>
  <si>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</si>
  <si>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</si>
  <si>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</si>
  <si>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</si>
  <si>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</si>
  <si>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</si>
  <si>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</si>
  <si>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</si>
  <si>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</si>
  <si>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</si>
  <si>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</si>
  <si>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</si>
  <si>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</si>
  <si>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</si>
  <si>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</si>
  <si>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</si>
  <si>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</si>
  <si>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</si>
  <si>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</si>
  <si>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</si>
  <si>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</si>
  <si>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</si>
  <si>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</si>
  <si>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</si>
  <si>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</si>
  <si>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</si>
  <si>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</si>
  <si>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</si>
  <si>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</si>
  <si>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</si>
  <si>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</si>
  <si>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</si>
  <si>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</si>
  <si>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</si>
  <si>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</si>
  <si>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</si>
  <si>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</si>
  <si>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</si>
  <si>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</si>
  <si>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</si>
  <si>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</si>
  <si>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</si>
  <si>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</si>
  <si>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</si>
  <si>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</si>
  <si>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</si>
  <si>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</si>
  <si>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</si>
  <si>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</si>
  <si>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</si>
  <si>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</si>
  <si>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</si>
  <si>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</si>
  <si>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</si>
  <si>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</si>
  <si>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</si>
  <si>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</si>
  <si>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</si>
  <si>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</si>
  <si>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</si>
  <si>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</si>
  <si>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</si>
  <si>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</si>
  <si>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</si>
  <si>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</si>
  <si>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</si>
  <si>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</si>
  <si>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</si>
  <si>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</si>
  <si>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</si>
  <si>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</si>
  <si>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</si>
  <si>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</si>
  <si>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</si>
  <si>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</si>
  <si>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</si>
  <si>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</si>
  <si>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</si>
  <si>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</si>
  <si>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</si>
  <si>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</si>
  <si>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</si>
  <si>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</si>
  <si>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</si>
  <si>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</si>
  <si>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</si>
  <si>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</si>
  <si>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</si>
  <si>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</si>
  <si>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</si>
  <si>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</si>
  <si>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</si>
  <si>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</si>
  <si>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</si>
  <si>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</si>
  <si>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</si>
  <si>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</si>
  <si>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</si>
  <si>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</si>
  <si>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</si>
  <si>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</si>
  <si>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</si>
  <si>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</si>
  <si>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</si>
  <si>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</si>
  <si>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</si>
  <si>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</si>
  <si>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</si>
  <si>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</si>
  <si>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</si>
  <si>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</si>
  <si>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</si>
  <si>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</si>
  <si>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</si>
  <si>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</si>
  <si>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</si>
  <si>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</si>
  <si>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</si>
  <si>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</si>
  <si>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</si>
  <si>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</si>
  <si>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</si>
  <si>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</si>
  <si>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</si>
  <si>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</si>
  <si>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</si>
  <si>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</si>
  <si>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</si>
  <si>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</si>
  <si>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</si>
  <si>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</si>
  <si>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</si>
  <si>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</si>
  <si>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</si>
  <si>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</si>
  <si>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</si>
  <si>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</si>
  <si>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</si>
  <si>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</si>
  <si>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</si>
  <si>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</si>
  <si>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</si>
  <si>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</si>
  <si>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</si>
  <si>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</si>
  <si>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</si>
  <si>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</si>
  <si>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</si>
  <si>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</si>
  <si>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</si>
  <si>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</si>
  <si>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</si>
  <si>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</si>
  <si>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</si>
  <si>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</si>
  <si>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</si>
  <si>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</si>
  <si>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</si>
  <si>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</si>
  <si>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</si>
  <si>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</si>
  <si>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</si>
  <si>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</si>
  <si>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</si>
  <si>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</si>
  <si>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</si>
  <si>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</si>
  <si>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</si>
  <si>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</si>
  <si>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</si>
  <si>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</si>
  <si>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</si>
  <si>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</si>
  <si>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</si>
  <si>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</si>
  <si>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</si>
  <si>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</si>
  <si>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</si>
  <si>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</si>
  <si>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</si>
  <si>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</si>
  <si>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</si>
  <si>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</si>
  <si>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</si>
  <si>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</si>
  <si>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</si>
  <si>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</si>
  <si>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</si>
  <si>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</si>
  <si>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</si>
  <si>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</si>
  <si>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</si>
  <si>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</si>
  <si>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</si>
  <si>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</si>
  <si>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</si>
  <si>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</si>
  <si>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</si>
  <si>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</si>
  <si>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</si>
  <si>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</si>
  <si>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</si>
  <si>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</si>
  <si>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</si>
  <si>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</si>
  <si>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</si>
  <si>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</si>
  <si>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</si>
  <si>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</si>
  <si>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</si>
  <si>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</si>
  <si>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</si>
  <si>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</si>
  <si>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</si>
  <si>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</si>
  <si>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</si>
  <si>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</si>
  <si>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</si>
  <si>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</si>
  <si>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</si>
  <si>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</si>
  <si>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</si>
  <si>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</si>
  <si>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</si>
  <si>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</si>
  <si>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</si>
  <si>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</si>
  <si>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</si>
  <si>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</si>
  <si>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</si>
  <si>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</si>
  <si>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</si>
  <si>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</si>
  <si>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</si>
  <si>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</si>
  <si>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</si>
  <si>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</si>
  <si>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</si>
  <si>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</si>
  <si>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</si>
  <si>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</si>
  <si>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</si>
  <si>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</si>
  <si>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</si>
  <si>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</si>
  <si>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</si>
  <si>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</si>
  <si>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</si>
  <si>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</si>
  <si>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</si>
  <si>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</si>
  <si>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</si>
  <si>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</si>
  <si>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</si>
  <si>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</si>
  <si>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</si>
  <si>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</si>
  <si>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</si>
  <si>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</si>
  <si>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</si>
  <si>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</si>
  <si>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</si>
  <si>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</si>
  <si>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</si>
  <si>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</si>
  <si>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</si>
  <si>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</si>
  <si>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</si>
  <si>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</si>
  <si>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</si>
  <si>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</si>
  <si>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</si>
  <si>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</si>
  <si>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</si>
  <si>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</si>
  <si>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</si>
  <si>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</si>
  <si>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</si>
  <si>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</si>
  <si>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</si>
  <si>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</si>
  <si>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</si>
  <si>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</si>
  <si>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</si>
  <si>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</si>
  <si>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</si>
  <si>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</si>
  <si>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</si>
  <si>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</si>
  <si>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</si>
  <si>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</si>
  <si>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</si>
  <si>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</si>
  <si>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</si>
  <si>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</si>
  <si>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</si>
  <si>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</si>
  <si>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</si>
  <si>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</si>
  <si>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</si>
  <si>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</si>
  <si>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</si>
  <si>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</si>
  <si>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</si>
  <si>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</si>
  <si>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</si>
  <si>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</si>
  <si>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</si>
  <si>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</si>
  <si>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</si>
  <si>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</si>
  <si>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</si>
  <si>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</si>
  <si>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</si>
  <si>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</si>
  <si>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</si>
  <si>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</si>
  <si>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</si>
  <si>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</si>
  <si>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</si>
  <si>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</si>
  <si>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</si>
  <si>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</si>
  <si>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</si>
  <si>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</si>
  <si>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</si>
  <si>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</si>
  <si>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</si>
  <si>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</si>
  <si>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</si>
  <si>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</si>
  <si>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</si>
  <si>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</si>
  <si>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</si>
  <si>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</si>
  <si>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</si>
  <si>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</si>
  <si>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</si>
  <si>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</si>
  <si>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</si>
  <si>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</si>
  <si>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</si>
  <si>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</si>
  <si>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</si>
  <si>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</si>
  <si>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</si>
  <si>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</si>
  <si>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</si>
  <si>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</si>
  <si>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</si>
  <si>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</si>
  <si>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</si>
  <si>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</si>
  <si>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</si>
  <si>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</si>
  <si>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</si>
  <si>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</si>
  <si>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</si>
  <si>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</si>
  <si>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</si>
  <si>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</si>
  <si>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</si>
  <si>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</si>
  <si>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</si>
  <si>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</si>
  <si>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</si>
  <si>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</si>
  <si>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</si>
  <si>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</si>
  <si>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</si>
  <si>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</si>
  <si>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</si>
  <si>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</si>
  <si>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</si>
  <si>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</si>
  <si>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</si>
  <si>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</si>
  <si>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</si>
  <si>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</si>
  <si>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</si>
  <si>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</si>
  <si>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</si>
  <si>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</si>
  <si>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</si>
  <si>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</si>
  <si>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</si>
  <si>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</si>
  <si>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</si>
  <si>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</si>
  <si>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</si>
  <si>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</si>
  <si>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</si>
  <si>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</si>
  <si>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</si>
  <si>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</si>
  <si>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</si>
  <si>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</si>
  <si>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</si>
  <si>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</si>
  <si>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</si>
  <si>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</si>
  <si>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</si>
  <si>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</si>
  <si>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</si>
  <si>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</si>
  <si>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</si>
  <si>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</si>
  <si>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</si>
  <si>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</si>
  <si>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</si>
  <si>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</si>
  <si>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</si>
  <si>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</si>
  <si>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</si>
  <si>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</si>
  <si>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</si>
  <si>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</si>
  <si>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</si>
  <si>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</si>
  <si>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</si>
  <si>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</si>
  <si>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</si>
  <si>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</si>
  <si>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</si>
  <si>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</si>
  <si>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</si>
  <si>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</si>
  <si>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</si>
  <si>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</si>
  <si>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</si>
  <si>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</si>
  <si>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</si>
  <si>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</si>
  <si>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</si>
  <si>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</si>
  <si>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</si>
  <si>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</si>
  <si>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</si>
  <si>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</si>
  <si>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</si>
  <si>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</si>
  <si>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</si>
  <si>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</si>
  <si>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</si>
  <si>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</si>
  <si>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</si>
  <si>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</si>
  <si>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</si>
  <si>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</si>
  <si>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</si>
  <si>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</si>
  <si>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</si>
  <si>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</si>
  <si>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</si>
  <si>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</si>
  <si>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</si>
  <si>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</si>
  <si>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</si>
  <si>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</si>
  <si>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</si>
  <si>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</si>
  <si>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</si>
  <si>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</si>
  <si>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</si>
  <si>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</si>
  <si>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</si>
  <si>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</si>
  <si>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</si>
  <si>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</si>
  <si>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</si>
  <si>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</si>
  <si>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</si>
  <si>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</si>
  <si>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</si>
  <si>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</si>
  <si>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</si>
  <si>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</si>
  <si>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</si>
  <si>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</si>
  <si>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</si>
  <si>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</si>
  <si>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</si>
  <si>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</si>
  <si>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</si>
  <si>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</si>
  <si>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</si>
  <si>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</si>
  <si>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</si>
  <si>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</si>
  <si>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</si>
  <si>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</si>
  <si>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</si>
  <si>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</si>
  <si>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</si>
  <si>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</si>
  <si>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</si>
  <si>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</si>
  <si>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</si>
  <si>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</si>
  <si>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</si>
  <si>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</si>
  <si>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</si>
  <si>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</si>
  <si>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</si>
  <si>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</si>
  <si>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</si>
  <si>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</si>
  <si>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</si>
  <si>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</si>
  <si>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</si>
  <si>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</si>
  <si>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</si>
  <si>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</si>
  <si>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</si>
  <si>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</si>
  <si>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</si>
  <si>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</si>
  <si>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</si>
  <si>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</si>
  <si>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</si>
  <si>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</si>
  <si>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</si>
  <si>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</si>
  <si>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</si>
  <si>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</si>
  <si>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</si>
  <si>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</si>
  <si>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</si>
  <si>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</si>
  <si>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</si>
  <si>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</si>
  <si>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</si>
  <si>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</si>
  <si>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</si>
  <si>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</si>
  <si>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</si>
  <si>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</si>
  <si>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</si>
  <si>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</si>
  <si>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</si>
  <si>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</si>
  <si>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</si>
  <si>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</si>
  <si>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</si>
  <si>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</si>
  <si>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</si>
  <si>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</si>
  <si>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</si>
  <si>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</si>
  <si>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</si>
  <si>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</si>
  <si>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</si>
  <si>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</si>
  <si>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</si>
  <si>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</si>
  <si>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</si>
  <si>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</si>
  <si>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</si>
  <si>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</si>
  <si>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</si>
  <si>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</si>
  <si>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</si>
  <si>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</si>
  <si>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</si>
  <si>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</si>
  <si>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</si>
  <si>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</si>
  <si>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</si>
  <si>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</si>
  <si>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</si>
  <si>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</si>
  <si>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</si>
  <si>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</si>
  <si>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</si>
  <si>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</si>
  <si>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</si>
  <si>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</si>
  <si>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</si>
  <si>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</si>
  <si>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</si>
  <si>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</si>
  <si>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</si>
  <si>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</si>
  <si>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</si>
  <si>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</si>
  <si>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</si>
  <si>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</si>
  <si>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</si>
  <si>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</si>
  <si>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</si>
  <si>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</si>
  <si>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</si>
  <si>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</si>
  <si>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</si>
  <si>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</si>
  <si>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</si>
  <si>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</si>
  <si>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</si>
  <si>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</si>
  <si>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</si>
  <si>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</si>
  <si>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</si>
  <si>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</si>
  <si>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</si>
  <si>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</si>
  <si>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</si>
  <si>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</si>
  <si>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</si>
  <si>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</si>
  <si>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</si>
  <si>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</si>
  <si>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</si>
  <si>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</si>
  <si>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</si>
  <si>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</si>
  <si>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</si>
  <si>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</si>
  <si>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</si>
  <si>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</si>
  <si>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</si>
  <si>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</si>
  <si>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</si>
  <si>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</si>
  <si>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</si>
  <si>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</si>
  <si>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</si>
  <si>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</si>
  <si>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</si>
  <si>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</si>
  <si>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</si>
  <si>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</si>
  <si>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</si>
  <si>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</si>
  <si>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</si>
  <si>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</si>
  <si>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</si>
  <si>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</si>
  <si>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</si>
  <si>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</si>
  <si>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</si>
  <si>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</si>
  <si>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</si>
  <si>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</si>
  <si>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</si>
  <si>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</si>
  <si>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</si>
  <si>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</si>
  <si>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</si>
  <si>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</si>
  <si>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</si>
  <si>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</si>
  <si>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</si>
  <si>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</si>
  <si>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</si>
  <si>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</si>
  <si>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</si>
  <si>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</si>
  <si>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</si>
  <si>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</si>
  <si>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</si>
  <si>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</si>
  <si>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</si>
  <si>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</si>
  <si>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</si>
  <si>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</si>
  <si>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</si>
  <si>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</si>
  <si>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</si>
  <si>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</si>
  <si>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</si>
  <si>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</si>
  <si>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</si>
  <si>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</si>
  <si>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</si>
  <si>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</si>
  <si>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</si>
  <si>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</si>
  <si>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</si>
  <si>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</si>
  <si>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</si>
  <si>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</si>
  <si>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</si>
  <si>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</si>
  <si>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</si>
  <si>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</si>
  <si>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</si>
  <si>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</si>
  <si>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</si>
  <si>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</si>
  <si>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</si>
  <si>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</si>
  <si>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</si>
  <si>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</si>
  <si>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</si>
  <si>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</si>
  <si>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</si>
  <si>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</si>
  <si>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</si>
  <si>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</si>
  <si>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</si>
  <si>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</si>
  <si>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</si>
  <si>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</si>
  <si>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</si>
  <si>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</si>
  <si>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</si>
  <si>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</si>
  <si>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</si>
  <si>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</si>
  <si>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</si>
  <si>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</si>
  <si>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</si>
  <si>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</si>
  <si>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</si>
  <si>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</si>
  <si>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</si>
  <si>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</si>
  <si>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</si>
  <si>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</si>
  <si>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</si>
  <si>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</si>
  <si>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</si>
  <si>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</si>
  <si>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</si>
  <si>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</si>
  <si>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</si>
  <si>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</si>
  <si>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</si>
  <si>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</si>
  <si>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</si>
  <si>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</si>
  <si>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</si>
  <si>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</si>
  <si>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</si>
  <si>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</si>
  <si>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</si>
  <si>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</si>
  <si>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</si>
  <si>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</si>
  <si>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</si>
  <si>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</si>
  <si>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</si>
  <si>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</si>
  <si>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</si>
  <si>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</si>
  <si>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</si>
  <si>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</si>
  <si>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</si>
  <si>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</si>
  <si>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</si>
  <si>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</si>
  <si>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</si>
  <si>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</si>
  <si>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</si>
  <si>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</si>
  <si>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</si>
  <si>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</si>
  <si>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</si>
  <si>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</si>
  <si>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</si>
  <si>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</si>
  <si>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</si>
  <si>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</si>
  <si>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</si>
  <si>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</si>
  <si>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</si>
  <si>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</si>
  <si>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</si>
  <si>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</si>
  <si>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</si>
  <si>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</si>
  <si>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</si>
  <si>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</si>
  <si>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</si>
  <si>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</si>
  <si>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</si>
  <si>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</si>
  <si>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</si>
  <si>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</si>
  <si>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</si>
  <si>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</si>
  <si>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</si>
  <si>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</si>
  <si>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</si>
  <si>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</si>
  <si>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</si>
  <si>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</si>
  <si>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</si>
  <si>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</si>
  <si>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</si>
  <si>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</si>
  <si>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</si>
  <si>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</si>
  <si>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</si>
  <si>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</si>
  <si>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</si>
  <si>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</si>
  <si>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</si>
  <si>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</si>
  <si>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</si>
  <si>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</si>
  <si>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</si>
  <si>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</si>
  <si>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</si>
  <si>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</si>
  <si>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</si>
  <si>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</si>
  <si>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</si>
  <si>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</si>
  <si>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</si>
  <si>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</si>
  <si>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</si>
  <si>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</si>
  <si>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</si>
  <si>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</si>
  <si>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</si>
  <si>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</si>
  <si>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</si>
  <si>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</si>
  <si>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</si>
  <si>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</si>
  <si>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</si>
  <si>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</si>
  <si>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</si>
  <si>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</si>
  <si>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</si>
  <si>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</si>
  <si>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</si>
  <si>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</si>
  <si>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</si>
  <si>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</si>
  <si>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</si>
  <si>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</si>
  <si>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</si>
  <si>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</si>
  <si>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</si>
  <si>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</si>
  <si>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</si>
  <si>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</si>
  <si>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</si>
  <si>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</si>
  <si>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</si>
  <si>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</si>
  <si>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</si>
  <si>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</si>
  <si>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</si>
  <si>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</si>
  <si>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</si>
  <si>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</si>
  <si>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</si>
  <si>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</si>
  <si>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</si>
  <si>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</si>
  <si>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</si>
  <si>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</si>
  <si>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</si>
  <si>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</si>
  <si>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</si>
  <si>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</si>
  <si>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</si>
  <si>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</si>
  <si>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</si>
  <si>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</si>
  <si>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</si>
  <si>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</si>
  <si>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</si>
  <si>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</si>
  <si>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</si>
  <si>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</si>
  <si>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</si>
  <si>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</si>
  <si>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</si>
  <si>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</si>
  <si>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</si>
  <si>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</si>
  <si>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</si>
  <si>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</si>
  <si>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</si>
  <si>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</si>
  <si>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</si>
  <si>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</si>
  <si>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</si>
  <si>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</si>
  <si>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</si>
  <si>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</si>
  <si>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</si>
  <si>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</si>
  <si>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</si>
  <si>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</si>
  <si>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</si>
  <si>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</si>
  <si>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</si>
  <si>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</si>
  <si>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</si>
  <si>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</si>
  <si>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</si>
  <si>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</si>
  <si>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</si>
  <si>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</si>
  <si>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</si>
  <si>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</si>
  <si>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</si>
  <si>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</si>
  <si>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</si>
  <si>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</si>
  <si>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</si>
  <si>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</si>
  <si>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</si>
  <si>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</si>
  <si>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</si>
  <si>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</si>
  <si>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</si>
  <si>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</si>
  <si>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</si>
  <si>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</si>
  <si>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</si>
  <si>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</si>
  <si>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</si>
  <si>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</si>
  <si>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</si>
  <si>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</si>
  <si>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</si>
  <si>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</si>
  <si>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</si>
  <si>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</si>
  <si>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</si>
  <si>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</si>
  <si>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</si>
  <si>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</si>
  <si>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</si>
  <si>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</si>
  <si>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</si>
  <si>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</si>
  <si>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</si>
  <si>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</si>
  <si>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</si>
  <si>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</si>
  <si>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</si>
  <si>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</si>
  <si>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</si>
  <si>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</si>
  <si>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</si>
  <si>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</si>
  <si>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</si>
  <si>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</si>
  <si>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</si>
  <si>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</si>
  <si>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</si>
  <si>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</si>
  <si>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</si>
  <si>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</si>
  <si>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</si>
  <si>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</si>
  <si>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</si>
  <si>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</si>
  <si>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</si>
  <si>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</si>
  <si>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</si>
  <si>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</si>
  <si>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</si>
  <si>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</si>
  <si>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</si>
  <si>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</si>
  <si>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</si>
  <si>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</si>
  <si>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</si>
  <si>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</si>
  <si>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</si>
  <si>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</si>
  <si>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</si>
  <si>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</si>
  <si>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</si>
  <si>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</si>
  <si>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</si>
  <si>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</si>
  <si>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</si>
  <si>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</si>
  <si>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</si>
  <si>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</si>
  <si>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</si>
  <si>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</si>
  <si>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</si>
  <si>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</si>
  <si>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</si>
  <si>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</si>
  <si>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</si>
  <si>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</si>
  <si>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</si>
  <si>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</si>
  <si>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</si>
  <si>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</si>
  <si>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</si>
  <si>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</si>
  <si>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</si>
  <si>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</si>
  <si>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</si>
  <si>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</si>
  <si>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</si>
  <si>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</si>
  <si>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</si>
  <si>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</si>
  <si>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</si>
  <si>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</si>
  <si>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</si>
  <si>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</si>
  <si>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</si>
  <si>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</si>
  <si>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</si>
  <si>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</si>
  <si>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</si>
  <si>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</si>
  <si>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</si>
  <si>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</si>
  <si>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</si>
  <si>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</si>
  <si>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</si>
  <si>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</si>
  <si>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</si>
  <si>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</si>
  <si>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</si>
  <si>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</si>
  <si>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</si>
  <si>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</si>
  <si>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</si>
  <si>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</si>
  <si>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</si>
  <si>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</si>
  <si>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</si>
  <si>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</si>
  <si>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</si>
  <si>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</si>
  <si>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</si>
  <si>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</si>
  <si>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</si>
  <si>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</si>
  <si>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</si>
  <si>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</si>
  <si>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</si>
  <si>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</si>
  <si>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</si>
  <si>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</si>
  <si>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</si>
  <si>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</si>
  <si>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</si>
  <si>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</si>
  <si>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</si>
  <si>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</si>
  <si>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</si>
  <si>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</si>
  <si>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</si>
  <si>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</si>
  <si>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</si>
  <si>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</si>
  <si>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</si>
  <si>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</si>
  <si>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</si>
  <si>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</si>
  <si>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</si>
  <si>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</si>
  <si>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</si>
  <si>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</si>
  <si>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</si>
  <si>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</si>
  <si>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</si>
  <si>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</si>
  <si>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</si>
  <si>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</si>
  <si>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</si>
  <si>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</si>
  <si>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</si>
  <si>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</si>
  <si>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</si>
  <si>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</si>
  <si>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</si>
  <si>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</si>
  <si>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</si>
  <si>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</si>
  <si>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</si>
  <si>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</si>
  <si>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</si>
  <si>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</si>
  <si>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</si>
  <si>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</si>
  <si>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</si>
  <si>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</si>
  <si>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</si>
  <si>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</si>
  <si>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</si>
  <si>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</si>
  <si>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</si>
  <si>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</si>
  <si>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</si>
  <si>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</si>
  <si>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</si>
  <si>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</si>
  <si>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</si>
  <si>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</si>
  <si>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</si>
  <si>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</si>
  <si>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</si>
  <si>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</si>
  <si>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</si>
  <si>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</si>
  <si>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</si>
  <si>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</si>
  <si>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</si>
  <si>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</si>
  <si>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</si>
  <si>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</si>
  <si>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</si>
  <si>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</si>
  <si>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</si>
  <si>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</si>
  <si>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</si>
  <si>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</si>
  <si>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</si>
  <si>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</si>
  <si>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</si>
  <si>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</si>
  <si>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</si>
  <si>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</si>
  <si>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</si>
  <si>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</si>
  <si>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</si>
  <si>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</si>
  <si>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</si>
  <si>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</si>
  <si>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</si>
  <si>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</si>
  <si>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</si>
  <si>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</si>
  <si>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</si>
  <si>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</si>
  <si>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</si>
  <si>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</si>
  <si>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</si>
  <si>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</si>
  <si>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</si>
  <si>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</si>
  <si>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</si>
  <si>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</si>
  <si>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</si>
  <si>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</si>
  <si>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</si>
  <si>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</si>
  <si>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</si>
  <si>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</si>
  <si>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</si>
  <si>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</si>
  <si>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</si>
  <si>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</si>
  <si>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</si>
  <si>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</si>
  <si>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</si>
  <si>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</si>
  <si>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</si>
  <si>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</si>
  <si>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</si>
  <si>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</si>
  <si>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</si>
  <si>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</si>
  <si>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</si>
  <si>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</si>
  <si>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</si>
  <si>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</si>
  <si>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</si>
  <si>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</si>
  <si>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</si>
  <si>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</si>
  <si>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</si>
  <si>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</si>
  <si>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</si>
  <si>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</si>
  <si>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</si>
  <si>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</si>
  <si>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</si>
  <si>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</si>
  <si>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</si>
  <si>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</si>
  <si>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</si>
  <si>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</si>
  <si>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</si>
  <si>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</si>
  <si>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</si>
  <si>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</si>
  <si>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</si>
  <si>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</si>
  <si>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</si>
  <si>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</si>
  <si>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</si>
  <si>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</si>
  <si>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</si>
  <si>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</si>
  <si>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</si>
  <si>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</si>
  <si>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</si>
  <si>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</si>
  <si>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</si>
  <si>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</si>
  <si>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</si>
  <si>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</si>
  <si>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</si>
  <si>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</si>
  <si>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</si>
  <si>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</si>
  <si>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</si>
  <si>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</si>
  <si>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</si>
  <si>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</si>
  <si>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</si>
  <si>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</si>
  <si>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</si>
  <si>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</si>
  <si>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</si>
  <si>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</si>
  <si>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</si>
  <si>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</si>
  <si>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</si>
  <si>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</si>
  <si>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</si>
  <si>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</si>
  <si>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</si>
  <si>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</si>
  <si>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</si>
  <si>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</si>
  <si>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</si>
  <si>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</si>
  <si>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</si>
  <si>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</si>
  <si>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</si>
  <si>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</si>
  <si>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</si>
  <si>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</si>
  <si>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</si>
  <si>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</si>
  <si>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</si>
  <si>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</si>
  <si>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</si>
  <si>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</si>
  <si>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</si>
  <si>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</si>
  <si>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</si>
  <si>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</si>
  <si>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</si>
  <si>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</si>
  <si>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</si>
  <si>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</si>
  <si>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</si>
  <si>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</si>
  <si>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</si>
  <si>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</si>
  <si>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</si>
  <si>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</si>
  <si>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</si>
  <si>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</si>
  <si>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</si>
  <si>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</si>
  <si>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</si>
  <si>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</si>
  <si>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</si>
  <si>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</si>
  <si>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</si>
  <si>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</si>
  <si>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</si>
  <si>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</si>
  <si>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</si>
  <si>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</si>
  <si>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</si>
  <si>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</si>
  <si>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</si>
  <si>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</si>
  <si>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</si>
  <si>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</si>
  <si>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</si>
  <si>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</si>
  <si>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</si>
  <si>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</si>
  <si>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</si>
  <si>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</si>
  <si>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</si>
  <si>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</si>
  <si>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</si>
  <si>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</si>
  <si>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</si>
  <si>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</si>
  <si>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</si>
  <si>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</si>
  <si>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</si>
  <si>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</si>
  <si>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</si>
  <si>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</si>
  <si>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</si>
  <si>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</si>
  <si>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</si>
  <si>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</si>
  <si>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</si>
  <si>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</si>
  <si>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</si>
  <si>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</si>
  <si>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</si>
  <si>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</si>
  <si>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</si>
  <si>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</si>
  <si>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</si>
  <si>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</si>
  <si>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</si>
  <si>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</si>
  <si>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</si>
  <si>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</si>
  <si>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</si>
  <si>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</si>
  <si>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</si>
  <si>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</si>
  <si>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</si>
  <si>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</si>
  <si>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</si>
  <si>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</si>
  <si>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</si>
  <si>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</si>
  <si>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</si>
  <si>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</si>
  <si>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</si>
  <si>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</si>
  <si>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</si>
  <si>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</si>
  <si>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</si>
  <si>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</si>
  <si>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</si>
  <si>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</si>
  <si>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</si>
  <si>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</si>
  <si>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</si>
  <si>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</si>
  <si>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</si>
  <si>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</si>
  <si>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</si>
  <si>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</si>
  <si>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</si>
  <si>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</si>
  <si>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</si>
  <si>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</si>
  <si>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</si>
  <si>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</si>
  <si>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</si>
  <si>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</si>
  <si>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</si>
  <si>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</si>
  <si>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</si>
  <si>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</si>
  <si>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</si>
  <si>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</si>
  <si>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</si>
  <si>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</si>
  <si>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</si>
  <si>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</si>
  <si>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</si>
  <si>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</si>
  <si>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</si>
  <si>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</si>
  <si>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</si>
  <si>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</si>
  <si>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</si>
  <si>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</si>
  <si>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</si>
  <si>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</si>
  <si>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</si>
  <si>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</si>
  <si>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</si>
  <si>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</si>
  <si>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</si>
  <si>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</si>
  <si>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</si>
  <si>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</si>
  <si>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</si>
  <si>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</si>
  <si>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</si>
  <si>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</si>
  <si>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</si>
  <si>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</si>
  <si>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</si>
  <si>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</si>
  <si>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</si>
  <si>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</si>
  <si>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</si>
  <si>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</si>
  <si>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</si>
  <si>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</si>
  <si>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</si>
  <si>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</si>
  <si>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</si>
  <si>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</si>
  <si>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</si>
  <si>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</si>
  <si>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</si>
  <si>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</si>
  <si>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</si>
  <si>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</si>
  <si>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</si>
  <si>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</si>
  <si>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</si>
  <si>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</si>
  <si>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</si>
  <si>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</si>
  <si>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</si>
  <si>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</si>
  <si>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</si>
  <si>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</si>
  <si>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</si>
  <si>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</si>
  <si>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</si>
  <si>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</si>
  <si>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</si>
  <si>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</si>
  <si>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</si>
  <si>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</si>
  <si>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</si>
  <si>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</si>
  <si>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</si>
  <si>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</si>
  <si>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</si>
  <si>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</si>
  <si>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</si>
  <si>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</si>
  <si>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</si>
  <si>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</si>
  <si>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</si>
  <si>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</si>
  <si>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</si>
  <si>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</si>
  <si>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</si>
  <si>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</si>
  <si>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</si>
  <si>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</si>
  <si>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</si>
  <si>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</si>
  <si>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</si>
  <si>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</si>
  <si>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</si>
  <si>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</si>
  <si>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</si>
  <si>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</si>
  <si>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</si>
  <si>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</si>
  <si>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</si>
  <si>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</si>
  <si>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</si>
  <si>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</si>
  <si>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</si>
  <si>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</si>
  <si>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</si>
  <si>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</si>
  <si>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</si>
  <si>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</si>
  <si>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</si>
  <si>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</si>
  <si>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</si>
  <si>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</si>
  <si>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</si>
  <si>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</si>
  <si>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</si>
  <si>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</si>
  <si>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</si>
  <si>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</si>
  <si>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</si>
  <si>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</si>
  <si>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</si>
  <si>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</si>
  <si>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</si>
  <si>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</si>
  <si>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</si>
  <si>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</si>
  <si>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</si>
  <si>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</si>
  <si>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</si>
  <si>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</si>
  <si>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</si>
  <si>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</si>
  <si>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</si>
  <si>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</si>
  <si>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</si>
  <si>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</si>
  <si>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</si>
  <si>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</si>
  <si>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</si>
  <si>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</si>
  <si>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</si>
  <si>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</si>
  <si>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</si>
  <si>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</si>
  <si>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</si>
  <si>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</si>
  <si>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</si>
  <si>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</si>
  <si>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</si>
  <si>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</si>
  <si>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</si>
  <si>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</si>
  <si>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</si>
  <si>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</si>
  <si>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</si>
  <si>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</si>
  <si>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</si>
  <si>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</si>
  <si>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</si>
  <si>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</si>
  <si>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</si>
  <si>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</si>
  <si>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</si>
  <si>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</si>
  <si>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</si>
  <si>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</si>
  <si>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</si>
  <si>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</si>
  <si>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</si>
  <si>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</si>
  <si>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</si>
  <si>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</si>
  <si>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</si>
  <si>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</si>
  <si>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</si>
  <si>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</si>
  <si>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</si>
  <si>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</si>
  <si>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</si>
  <si>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</si>
  <si>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</si>
  <si>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</si>
  <si>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</si>
  <si>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</si>
  <si>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</si>
  <si>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</si>
  <si>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</si>
  <si>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</si>
  <si>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</si>
  <si>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</si>
  <si>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</si>
  <si>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</si>
  <si>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</si>
  <si>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</si>
  <si>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</si>
  <si>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</si>
  <si>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</si>
  <si>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</si>
  <si>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</si>
  <si>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</si>
  <si>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</si>
  <si>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</si>
  <si>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</si>
  <si>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</si>
  <si>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</si>
  <si>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</si>
  <si>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</si>
  <si>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</si>
  <si>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</si>
  <si>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</si>
  <si>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</si>
  <si>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</si>
  <si>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</si>
  <si>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</si>
  <si>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</si>
  <si>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</si>
  <si>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</si>
  <si>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</si>
  <si>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</si>
  <si>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</si>
  <si>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</si>
  <si>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</si>
  <si>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</si>
  <si>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</si>
  <si>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</si>
  <si>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</si>
  <si>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</si>
  <si>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</si>
  <si>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</si>
  <si>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</si>
  <si>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</si>
  <si>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</si>
  <si>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</si>
  <si>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</si>
  <si>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</si>
  <si>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</si>
  <si>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</si>
  <si>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</si>
  <si>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</si>
  <si>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</si>
  <si>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</si>
  <si>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</si>
  <si>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</si>
  <si>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</si>
  <si>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</si>
  <si>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</si>
  <si>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</si>
  <si>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</si>
  <si>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</si>
  <si>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</si>
  <si>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</si>
  <si>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</si>
  <si>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</si>
  <si>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</si>
  <si>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</si>
  <si>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</si>
  <si>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</si>
  <si>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</si>
  <si>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</si>
  <si>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</si>
  <si>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</si>
  <si>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</si>
  <si>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</si>
  <si>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</si>
  <si>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</si>
  <si>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</si>
  <si>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</si>
  <si>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</si>
  <si>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</si>
  <si>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</si>
  <si>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</si>
  <si>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</si>
  <si>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</si>
  <si>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</si>
  <si>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</si>
  <si>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</si>
  <si>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</si>
  <si>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</si>
  <si>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</si>
  <si>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</si>
  <si>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</si>
  <si>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</si>
  <si>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</si>
  <si>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</si>
  <si>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</si>
  <si>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</si>
  <si>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</si>
  <si>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</si>
  <si>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</si>
  <si>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</si>
  <si>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</si>
  <si>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</si>
  <si>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</si>
  <si>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</si>
  <si>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</si>
  <si>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</si>
  <si>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</si>
  <si>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</si>
  <si>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</si>
  <si>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</si>
  <si>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</si>
  <si>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</si>
  <si>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</si>
  <si>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</si>
  <si>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</si>
  <si>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</si>
  <si>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</si>
  <si>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</si>
  <si>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</si>
  <si>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</si>
  <si>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</si>
  <si>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</si>
  <si>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</si>
  <si>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</si>
  <si>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</si>
  <si>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</si>
  <si>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</si>
  <si>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</si>
  <si>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</si>
  <si>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</si>
  <si>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</si>
  <si>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</si>
  <si>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</si>
  <si>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</si>
  <si>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</si>
  <si>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</si>
  <si>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</si>
  <si>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</si>
  <si>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</si>
  <si>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</si>
  <si>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</si>
  <si>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</si>
  <si>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</si>
  <si>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</si>
  <si>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</si>
  <si>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</si>
  <si>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</si>
  <si>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</si>
  <si>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</si>
  <si>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</si>
  <si>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</si>
  <si>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</si>
  <si>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</si>
  <si>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</si>
  <si>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</si>
  <si>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</si>
  <si>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</si>
  <si>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</si>
  <si>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</si>
  <si>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</si>
  <si>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</si>
  <si>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</si>
  <si>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</si>
  <si>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</si>
  <si>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</si>
  <si>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</si>
  <si>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</si>
  <si>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</si>
  <si>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</si>
  <si>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</si>
  <si>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</si>
  <si>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</si>
  <si>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</si>
  <si>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</si>
  <si>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</si>
  <si>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</si>
  <si>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</si>
  <si>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</si>
  <si>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</si>
  <si>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</si>
  <si>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</si>
  <si>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</si>
  <si>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</si>
  <si>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</si>
  <si>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</si>
  <si>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</si>
  <si>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</si>
  <si>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</si>
  <si>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</si>
  <si>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</si>
  <si>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</si>
  <si>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</si>
  <si>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</si>
  <si>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</si>
  <si>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</si>
  <si>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</si>
  <si>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</si>
  <si>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</si>
  <si>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</si>
  <si>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</si>
  <si>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</si>
  <si>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</si>
  <si>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</si>
  <si>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</si>
  <si>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</si>
  <si>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</si>
  <si>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</si>
  <si>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</si>
  <si>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</si>
  <si>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</si>
  <si>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</si>
  <si>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</si>
  <si>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</si>
  <si>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</si>
  <si>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</si>
  <si>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</si>
  <si>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</si>
  <si>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</si>
  <si>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</si>
  <si>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</si>
  <si>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</si>
  <si>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</si>
  <si>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</si>
  <si>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</si>
  <si>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</si>
  <si>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</si>
  <si>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</si>
  <si>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</si>
  <si>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</si>
  <si>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</si>
  <si>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</si>
  <si>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</si>
  <si>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</si>
  <si>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</si>
  <si>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</si>
  <si>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</si>
  <si>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</si>
  <si>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</si>
  <si>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</si>
  <si>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</si>
  <si>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</si>
  <si>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</si>
  <si>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</si>
  <si>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</si>
  <si>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</si>
  <si>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</si>
  <si>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</si>
  <si>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</si>
  <si>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</si>
  <si>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</si>
  <si>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</si>
  <si>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</si>
  <si>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</si>
  <si>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</si>
  <si>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</si>
  <si>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</si>
  <si>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</si>
  <si>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</si>
  <si>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</si>
  <si>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</si>
  <si>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</si>
  <si>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</si>
  <si>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</si>
  <si>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</si>
  <si>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</si>
  <si>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</si>
  <si>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</si>
  <si>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</si>
  <si>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</si>
  <si>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</si>
  <si>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</si>
  <si>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</si>
  <si>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</si>
  <si>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</si>
  <si>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</si>
  <si>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</si>
  <si>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</si>
  <si>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</si>
  <si>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</si>
  <si>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</si>
  <si>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</si>
  <si>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</si>
  <si>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</si>
  <si>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</si>
  <si>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</si>
  <si>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</si>
  <si>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</si>
  <si>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</si>
  <si>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</si>
  <si>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</si>
  <si>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</si>
  <si>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</si>
  <si>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</si>
  <si>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</si>
  <si>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</si>
  <si>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</si>
  <si>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</si>
  <si>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</si>
  <si>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</si>
  <si>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</si>
  <si>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</si>
  <si>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</si>
  <si>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</si>
  <si>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</si>
  <si>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</si>
  <si>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</si>
  <si>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</si>
  <si>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</si>
  <si>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</si>
  <si>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</si>
  <si>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</si>
  <si>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</si>
  <si>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</si>
  <si>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</si>
  <si>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</si>
  <si>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</si>
  <si>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</si>
  <si>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</si>
  <si>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</si>
  <si>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</si>
  <si>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</si>
  <si>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</si>
  <si>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</si>
  <si>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</si>
  <si>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</si>
  <si>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</si>
  <si>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</si>
  <si>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</si>
  <si>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</si>
  <si>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</si>
  <si>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</si>
  <si>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</si>
  <si>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</si>
  <si>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</si>
  <si>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</si>
  <si>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</si>
  <si>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</si>
  <si>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</si>
  <si>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</si>
  <si>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</si>
  <si>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</si>
  <si>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</si>
  <si>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</si>
  <si>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</si>
  <si>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</si>
  <si>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</si>
  <si>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</si>
  <si>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</si>
  <si>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</si>
  <si>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</si>
  <si>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</si>
  <si>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</si>
  <si>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</si>
  <si>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</si>
  <si>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</si>
  <si>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</si>
  <si>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</si>
  <si>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</si>
  <si>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</si>
  <si>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</si>
  <si>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</si>
  <si>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</si>
  <si>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</si>
  <si>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</si>
  <si>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</si>
  <si>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</si>
  <si>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</si>
  <si>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</si>
  <si>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</si>
  <si>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</si>
  <si>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</si>
  <si>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</si>
  <si>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</si>
  <si>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</si>
  <si>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</si>
  <si>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</si>
  <si>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</si>
  <si>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</si>
  <si>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</si>
  <si>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</si>
  <si>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</si>
  <si>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</si>
  <si>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</si>
  <si>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</si>
  <si>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</si>
  <si>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</si>
  <si>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</si>
  <si>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</si>
  <si>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</si>
  <si>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</si>
  <si>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</si>
  <si>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</si>
  <si>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</si>
  <si>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</si>
  <si>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</si>
  <si>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</si>
  <si>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</si>
  <si>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</si>
  <si>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</si>
  <si>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</si>
  <si>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</si>
  <si>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</si>
  <si>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</si>
  <si>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</si>
  <si>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</si>
  <si>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</si>
  <si>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</si>
  <si>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</si>
  <si>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</si>
  <si>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</si>
  <si>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</si>
  <si>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</si>
  <si>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</si>
  <si>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</si>
  <si>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</si>
  <si>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</si>
  <si>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</si>
  <si>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</si>
  <si>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</si>
  <si>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</si>
  <si>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</si>
  <si>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</si>
  <si>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</si>
  <si>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</si>
  <si>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</si>
  <si>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</si>
  <si>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</si>
  <si>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</si>
  <si>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</si>
  <si>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</si>
  <si>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</si>
  <si>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</si>
  <si>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</si>
  <si>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</si>
  <si>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</si>
  <si>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</si>
  <si>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</si>
  <si>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</si>
  <si>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</si>
  <si>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</si>
  <si>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</si>
  <si>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</si>
  <si>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</si>
  <si>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</si>
  <si>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</si>
  <si>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</si>
  <si>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</si>
  <si>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</si>
  <si>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</si>
  <si>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</si>
  <si>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</si>
  <si>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</si>
  <si>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</si>
  <si>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</si>
  <si>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</si>
  <si>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</si>
  <si>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</si>
  <si>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</si>
  <si>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</si>
  <si>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</si>
  <si>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</si>
  <si>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</si>
  <si>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</si>
  <si>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</si>
  <si>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</si>
  <si>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</si>
  <si>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</si>
  <si>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</si>
  <si>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</si>
  <si>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</si>
  <si>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</si>
  <si>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</si>
  <si>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</si>
  <si>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</si>
  <si>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</si>
  <si>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</si>
  <si>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</si>
  <si>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</si>
  <si>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</si>
  <si>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</si>
  <si>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</si>
  <si>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</si>
  <si>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</si>
  <si>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</si>
  <si>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</si>
  <si>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</si>
  <si>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</si>
  <si>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</si>
  <si>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</si>
  <si>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</si>
  <si>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</si>
  <si>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</si>
  <si>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</si>
  <si>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</si>
  <si>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</si>
  <si>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</si>
  <si>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</si>
  <si>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</si>
  <si>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</si>
  <si>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</si>
  <si>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</si>
  <si>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</si>
  <si>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</si>
  <si>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</si>
  <si>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</si>
  <si>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</si>
  <si>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</si>
  <si>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</si>
  <si>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</si>
  <si>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</si>
  <si>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</si>
  <si>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</si>
  <si>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</si>
  <si>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</si>
  <si>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</si>
  <si>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</si>
  <si>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</si>
  <si>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</si>
  <si>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</si>
  <si>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</si>
  <si>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</si>
  <si>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</si>
  <si>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</si>
  <si>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</si>
  <si>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</si>
  <si>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</si>
  <si>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</si>
  <si>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</si>
  <si>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</si>
  <si>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</si>
  <si>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</si>
  <si>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</si>
  <si>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</si>
  <si>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</si>
  <si>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</si>
  <si>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</si>
  <si>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</si>
  <si>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</si>
  <si>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</si>
  <si>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</si>
  <si>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</si>
  <si>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</si>
  <si>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</si>
  <si>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</si>
  <si>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</si>
  <si>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</si>
  <si>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</si>
  <si>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</si>
  <si>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</si>
  <si>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</si>
  <si>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</si>
  <si>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</si>
  <si>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</si>
  <si>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</si>
  <si>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</si>
  <si>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</si>
  <si>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</si>
  <si>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</si>
  <si>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</si>
  <si>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</si>
  <si>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</si>
  <si>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</si>
  <si>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</si>
  <si>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</si>
  <si>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</si>
  <si>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</si>
  <si>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</si>
  <si>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</si>
  <si>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</si>
  <si>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</si>
  <si>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</si>
  <si>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</si>
  <si>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</si>
  <si>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</si>
  <si>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</si>
  <si>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</si>
  <si>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</si>
  <si>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</si>
  <si>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</si>
  <si>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</si>
  <si>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</si>
  <si>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</si>
  <si>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</si>
  <si>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</si>
  <si>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</si>
  <si>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</si>
  <si>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</si>
  <si>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</si>
  <si>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</si>
  <si>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</si>
  <si>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</si>
  <si>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</si>
  <si>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</si>
  <si>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</si>
  <si>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</si>
  <si>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</si>
  <si>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</si>
  <si>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</si>
  <si>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</si>
  <si>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</si>
  <si>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</si>
  <si>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</si>
  <si>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</si>
  <si>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</si>
  <si>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</si>
  <si>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</si>
  <si>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</si>
  <si>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</si>
  <si>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</si>
  <si>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</si>
  <si>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</si>
  <si>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</si>
  <si>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</si>
  <si>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</si>
  <si>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</si>
  <si>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</si>
  <si>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</si>
  <si>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</si>
  <si>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</si>
  <si>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</si>
  <si>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</si>
  <si>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</si>
  <si>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</si>
  <si>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</si>
  <si>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</si>
  <si>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</si>
  <si>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</si>
  <si>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</si>
  <si>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</si>
  <si>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</si>
  <si>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</si>
  <si>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</si>
  <si>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</si>
  <si>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</si>
  <si>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</si>
  <si>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</si>
  <si>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</si>
  <si>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</si>
  <si>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</si>
  <si>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</si>
  <si>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</si>
  <si>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</si>
  <si>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</si>
  <si>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</si>
  <si>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</si>
  <si>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</si>
  <si>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</si>
  <si>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</si>
  <si>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</si>
  <si>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</si>
  <si>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</si>
  <si>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</si>
  <si>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</si>
  <si>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</si>
  <si>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</si>
  <si>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</si>
  <si>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</si>
  <si>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</si>
  <si>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</si>
  <si>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</si>
  <si>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</si>
  <si>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</si>
  <si>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</si>
  <si>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</si>
  <si>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</si>
  <si>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</si>
  <si>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</si>
  <si>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</si>
  <si>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</si>
  <si>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</si>
  <si>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</si>
  <si>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</si>
  <si>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</si>
  <si>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</si>
  <si>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</si>
  <si>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</si>
  <si>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</si>
  <si>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</si>
  <si>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</si>
  <si>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</si>
  <si>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</si>
  <si>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</si>
  <si>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</si>
  <si>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</si>
  <si>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</si>
  <si>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</si>
  <si>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</si>
  <si>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</si>
  <si>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</si>
  <si>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</si>
  <si>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</si>
  <si>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</si>
  <si>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</si>
  <si>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</si>
  <si>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</si>
  <si>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</si>
  <si>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</si>
  <si>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</si>
  <si>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</si>
  <si>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</si>
  <si>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</si>
  <si>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</si>
  <si>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</si>
  <si>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</si>
  <si>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</si>
  <si>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</si>
  <si>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</si>
  <si>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</si>
  <si>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</si>
  <si>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</si>
  <si>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</si>
  <si>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</si>
  <si>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</si>
  <si>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</si>
  <si>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</si>
  <si>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</si>
  <si>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</si>
  <si>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</si>
  <si>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</si>
  <si>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</si>
  <si>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</si>
  <si>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</si>
  <si>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</si>
  <si>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</si>
  <si>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</si>
  <si>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</si>
  <si>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</si>
  <si>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</si>
  <si>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</si>
  <si>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</si>
  <si>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</si>
  <si>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</si>
  <si>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</si>
  <si>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</si>
  <si>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</si>
  <si>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</si>
  <si>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</si>
  <si>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</si>
  <si>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</si>
  <si>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</si>
  <si>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</si>
  <si>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</si>
  <si>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</si>
  <si>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</si>
  <si>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</si>
  <si>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</si>
  <si>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</si>
  <si>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</si>
  <si>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</si>
  <si>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</si>
  <si>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</si>
  <si>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</si>
  <si>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</si>
  <si>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</si>
  <si>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</si>
  <si>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</si>
  <si>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</si>
  <si>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</si>
  <si>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</si>
  <si>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</si>
  <si>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</si>
  <si>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</si>
  <si>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</si>
  <si>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</si>
  <si>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</si>
  <si>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</si>
  <si>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</si>
  <si>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</si>
  <si>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</si>
  <si>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</si>
  <si>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</si>
  <si>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</si>
  <si>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</si>
  <si>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</si>
  <si>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</si>
  <si>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</si>
  <si>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</si>
  <si>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</si>
  <si>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</si>
  <si>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</si>
  <si>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</si>
  <si>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</si>
  <si>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</si>
  <si>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</si>
  <si>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</si>
  <si>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</si>
  <si>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</si>
  <si>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</si>
  <si>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</si>
  <si>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</si>
  <si>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</si>
  <si>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</si>
  <si>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</si>
  <si>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</si>
  <si>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</si>
  <si>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</si>
  <si>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</si>
  <si>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</si>
  <si>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</si>
  <si>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</si>
  <si>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</si>
  <si>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</si>
  <si>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</si>
  <si>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</si>
  <si>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</si>
  <si>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</si>
  <si>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</si>
  <si>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</si>
  <si>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</si>
  <si>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</si>
  <si>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</si>
  <si>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</si>
  <si>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</si>
  <si>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</si>
  <si>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</si>
  <si>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</si>
  <si>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</si>
  <si>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</si>
  <si>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</si>
  <si>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</si>
  <si>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</si>
  <si>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</si>
  <si>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</si>
  <si>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</si>
  <si>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</si>
  <si>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</si>
  <si>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</si>
  <si>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</si>
  <si>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</si>
  <si>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</si>
  <si>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</si>
  <si>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</si>
  <si>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</si>
  <si>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</si>
  <si>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</si>
  <si>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</si>
  <si>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</si>
  <si>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</si>
  <si>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</si>
  <si>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</si>
  <si>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</si>
  <si>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</si>
  <si>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</si>
  <si>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</si>
  <si>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</si>
  <si>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</si>
  <si>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</si>
  <si>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</si>
  <si>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</si>
  <si>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</si>
  <si>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</si>
  <si>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</si>
  <si>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</si>
  <si>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</si>
  <si>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</si>
  <si>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</si>
  <si>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</si>
  <si>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</si>
  <si>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</si>
  <si>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</si>
  <si>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</si>
  <si>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</si>
  <si>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</si>
  <si>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</si>
  <si>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</si>
  <si>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</si>
  <si>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</si>
  <si>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</si>
  <si>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</si>
  <si>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</si>
  <si>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</si>
  <si>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</si>
  <si>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</si>
  <si>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</si>
  <si>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</si>
  <si>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</si>
  <si>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</si>
  <si>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</si>
  <si>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</si>
  <si>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</si>
  <si>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</si>
  <si>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</si>
  <si>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</si>
  <si>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</si>
  <si>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</si>
  <si>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</si>
  <si>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</si>
  <si>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</si>
  <si>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</si>
  <si>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</si>
  <si>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</si>
  <si>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</si>
  <si>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</si>
  <si>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</si>
  <si>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</si>
  <si>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</si>
  <si>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</si>
  <si>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</si>
  <si>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</si>
  <si>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</si>
  <si>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</si>
  <si>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</si>
  <si>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</si>
  <si>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</si>
  <si>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</si>
  <si>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</si>
  <si>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</si>
  <si>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</si>
  <si>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</si>
  <si>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</si>
  <si>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</si>
  <si>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</si>
  <si>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</si>
  <si>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</si>
  <si>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</si>
  <si>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</si>
  <si>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</si>
  <si>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</si>
  <si>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</si>
  <si>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</si>
  <si>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</si>
  <si>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</si>
  <si>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</si>
  <si>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</si>
  <si>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</si>
  <si>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</si>
  <si>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</si>
  <si>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</si>
  <si>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</si>
  <si>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</si>
  <si>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</si>
  <si>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</si>
  <si>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</si>
  <si>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</si>
  <si>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</si>
  <si>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</si>
  <si>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</si>
  <si>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</si>
  <si>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</si>
  <si>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</si>
  <si>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</si>
  <si>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</si>
  <si>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</si>
  <si>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</si>
  <si>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</si>
  <si>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</si>
  <si>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</si>
  <si>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</si>
  <si>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</si>
  <si>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</si>
  <si>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</si>
  <si>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</si>
  <si>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</si>
  <si>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</si>
  <si>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</si>
  <si>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</si>
  <si>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</si>
  <si>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</si>
  <si>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</si>
  <si>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</si>
  <si>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</si>
  <si>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</si>
  <si>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</si>
  <si>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</si>
  <si>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</si>
  <si>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</si>
  <si>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</si>
  <si>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</si>
  <si>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</si>
  <si>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</si>
  <si>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</si>
  <si>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</si>
  <si>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</si>
  <si>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</si>
  <si>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</si>
  <si>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</si>
  <si>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</si>
  <si>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</si>
  <si>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</si>
  <si>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</si>
  <si>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</si>
  <si>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</si>
  <si>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</si>
  <si>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</si>
  <si>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</si>
  <si>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</si>
  <si>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</si>
  <si>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</si>
  <si>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</si>
  <si>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</si>
  <si>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</si>
  <si>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</si>
  <si>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</si>
  <si>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</si>
  <si>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</si>
  <si>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</si>
  <si>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</si>
  <si>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</si>
  <si>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</si>
  <si>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</si>
  <si>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</si>
  <si>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</si>
  <si>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</si>
  <si>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</si>
  <si>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</si>
  <si>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</si>
  <si>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</si>
  <si>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</si>
  <si>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</si>
  <si>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</si>
  <si>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</si>
  <si>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</si>
  <si>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</si>
  <si>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</si>
  <si>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</si>
  <si>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</si>
  <si>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</si>
  <si>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</si>
  <si>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</si>
  <si>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</si>
  <si>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</si>
  <si>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</si>
  <si>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</si>
  <si>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</si>
  <si>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</si>
  <si>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</si>
  <si>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</si>
  <si>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</si>
  <si>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</si>
  <si>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</si>
  <si>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</si>
  <si>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</si>
  <si>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</si>
  <si>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</si>
  <si>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</si>
  <si>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</si>
  <si>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</si>
  <si>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</si>
  <si>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</si>
  <si>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</si>
  <si>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</si>
  <si>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</si>
  <si>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</si>
  <si>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</si>
  <si>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</si>
  <si>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</si>
  <si>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</si>
  <si>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</si>
  <si>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</si>
  <si>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</si>
  <si>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</si>
  <si>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</si>
  <si>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</si>
  <si>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</si>
  <si>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</si>
  <si>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</si>
  <si>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</si>
  <si>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</si>
  <si>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</si>
  <si>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</si>
  <si>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</si>
  <si>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</si>
  <si>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</si>
  <si>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</si>
  <si>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</si>
  <si>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</si>
  <si>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</si>
  <si>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</si>
  <si>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</si>
  <si>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</si>
  <si>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</si>
  <si>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</si>
  <si>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</si>
  <si>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</si>
  <si>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</si>
  <si>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</si>
  <si>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</si>
  <si>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</si>
  <si>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</si>
  <si>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</si>
  <si>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</si>
  <si>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</si>
  <si>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</si>
  <si>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</si>
  <si>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</si>
  <si>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</si>
  <si>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</si>
  <si>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</si>
  <si>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</si>
  <si>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</si>
  <si>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</si>
  <si>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</si>
  <si>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</si>
  <si>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</si>
  <si>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</si>
  <si>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</si>
  <si>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</si>
  <si>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</si>
  <si>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</si>
  <si>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</si>
  <si>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</si>
  <si>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</si>
  <si>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</si>
  <si>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</si>
  <si>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</si>
  <si>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</si>
  <si>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</si>
  <si>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</si>
  <si>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</si>
  <si>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</si>
  <si>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</si>
  <si>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</si>
  <si>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</si>
  <si>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</si>
  <si>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</si>
  <si>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</si>
  <si>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</si>
  <si>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</si>
  <si>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</si>
  <si>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</si>
  <si>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</si>
  <si>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</si>
  <si>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</si>
  <si>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</si>
  <si>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</si>
  <si>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</si>
  <si>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</si>
  <si>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</si>
  <si>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</si>
  <si>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</si>
  <si>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</si>
  <si>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</si>
  <si>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</si>
  <si>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</si>
  <si>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</si>
  <si>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</si>
  <si>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</si>
  <si>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</si>
  <si>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</si>
  <si>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</si>
  <si>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</si>
  <si>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</si>
  <si>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</si>
  <si>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</si>
  <si>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</si>
  <si>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</si>
  <si>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</si>
  <si>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</si>
  <si>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</si>
  <si>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</si>
  <si>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</si>
  <si>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</si>
  <si>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</si>
  <si>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</si>
  <si>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</si>
  <si>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</si>
  <si>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</si>
  <si>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</si>
  <si>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</si>
  <si>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</si>
  <si>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</si>
  <si>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</si>
  <si>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</si>
  <si>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</si>
  <si>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</si>
  <si>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</si>
  <si>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</si>
  <si>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</si>
  <si>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</si>
  <si>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</si>
  <si>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</si>
  <si>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</si>
  <si>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</si>
  <si>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</si>
  <si>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</si>
  <si>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</si>
  <si>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</si>
  <si>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</si>
  <si>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</si>
  <si>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</si>
  <si>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</si>
  <si>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</si>
  <si>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</si>
  <si>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</si>
  <si>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</si>
  <si>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</si>
  <si>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</si>
  <si>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</si>
  <si>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</si>
  <si>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</si>
  <si>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</si>
  <si>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</si>
  <si>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</si>
  <si>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</si>
  <si>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</si>
  <si>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</si>
  <si>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</si>
  <si>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</si>
  <si>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</si>
  <si>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</si>
  <si>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</si>
  <si>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</si>
  <si>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</si>
  <si>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</si>
  <si>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</si>
  <si>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</si>
  <si>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</si>
  <si>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</si>
  <si>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</si>
  <si>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</si>
  <si>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</si>
  <si>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</si>
  <si>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</si>
  <si>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</si>
  <si>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</si>
  <si>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</si>
  <si>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</si>
  <si>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</si>
  <si>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</si>
  <si>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</si>
  <si>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</si>
  <si>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</si>
  <si>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</si>
  <si>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</si>
  <si>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</si>
  <si>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</si>
  <si>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</si>
  <si>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</si>
  <si>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</si>
  <si>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</si>
  <si>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</si>
  <si>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</si>
  <si>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</si>
  <si>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</si>
  <si>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</si>
  <si>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</si>
  <si>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</si>
  <si>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</si>
  <si>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</si>
  <si>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</si>
  <si>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</si>
  <si>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</si>
  <si>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</si>
  <si>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</si>
  <si>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</si>
  <si>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</si>
  <si>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</si>
  <si>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</si>
  <si>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</si>
  <si>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</si>
  <si>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</si>
  <si>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</si>
  <si>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</si>
  <si>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</si>
  <si>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</si>
  <si>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</si>
  <si>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</si>
  <si>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</si>
  <si>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</si>
  <si>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</si>
  <si>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</si>
  <si>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</si>
  <si>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</si>
  <si>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</si>
  <si>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</si>
  <si>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</si>
  <si>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</si>
  <si>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</si>
  <si>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</si>
  <si>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</si>
  <si>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</si>
  <si>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</si>
  <si>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</si>
  <si>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</si>
  <si>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</si>
  <si>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</si>
  <si>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</si>
  <si>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</si>
  <si>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</si>
  <si>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</si>
  <si>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</si>
  <si>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</si>
  <si>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</si>
  <si>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</si>
  <si>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</si>
  <si>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</si>
  <si>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</si>
  <si>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</si>
  <si>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</si>
  <si>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</si>
  <si>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</si>
  <si>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</si>
  <si>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</si>
  <si>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</si>
  <si>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</si>
  <si>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</si>
  <si>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</si>
  <si>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</si>
  <si>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</si>
  <si>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</si>
  <si>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</si>
  <si>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</si>
  <si>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</si>
  <si>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</si>
  <si>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</si>
  <si>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</si>
  <si>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</si>
  <si>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</si>
  <si>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</si>
  <si>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</si>
  <si>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</si>
  <si>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</si>
  <si>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</si>
  <si>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</si>
  <si>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</si>
  <si>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</si>
  <si>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</si>
  <si>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</si>
  <si>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</si>
  <si>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</si>
  <si>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</si>
  <si>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</si>
  <si>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</si>
  <si>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</si>
  <si>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</si>
  <si>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</si>
  <si>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</si>
  <si>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</si>
  <si>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</si>
  <si>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</si>
  <si>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</si>
  <si>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</si>
  <si>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</si>
  <si>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</si>
  <si>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</si>
  <si>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</si>
  <si>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</si>
  <si>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</si>
  <si>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</si>
  <si>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</si>
  <si>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</si>
  <si>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</si>
  <si>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</si>
  <si>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</si>
  <si>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</si>
  <si>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</si>
  <si>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</si>
  <si>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</si>
  <si>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</si>
  <si>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</si>
  <si>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</si>
  <si>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</si>
  <si>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</si>
  <si>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</si>
  <si>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</si>
  <si>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</si>
  <si>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</si>
  <si>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</si>
  <si>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</si>
  <si>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</si>
  <si>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</si>
  <si>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</si>
  <si>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</si>
  <si>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</si>
  <si>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</si>
  <si>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</si>
  <si>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</si>
  <si>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</si>
  <si>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</si>
  <si>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</si>
  <si>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</si>
  <si>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</si>
  <si>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</si>
  <si>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</si>
  <si>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</si>
  <si>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</si>
  <si>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</si>
  <si>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</si>
  <si>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</si>
  <si>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</si>
  <si>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</si>
  <si>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</si>
  <si>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</si>
  <si>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</si>
  <si>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</si>
  <si>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</si>
  <si>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</si>
  <si>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</si>
  <si>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</si>
  <si>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</si>
  <si>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</si>
  <si>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</si>
  <si>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</si>
  <si>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</si>
  <si>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</si>
  <si>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</si>
  <si>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</si>
  <si>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</si>
  <si>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</si>
  <si>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</si>
  <si>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</si>
  <si>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</si>
  <si>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</si>
  <si>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</si>
  <si>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</si>
  <si>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</si>
  <si>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</si>
  <si>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</si>
  <si>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</si>
  <si>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</si>
  <si>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</si>
  <si>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</si>
  <si>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</si>
  <si>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</si>
  <si>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</si>
  <si>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</si>
  <si>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</si>
  <si>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</si>
  <si>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</si>
  <si>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</si>
  <si>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</si>
  <si>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</si>
  <si>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</si>
  <si>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</si>
  <si>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</si>
  <si>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</si>
  <si>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</si>
  <si>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</si>
  <si>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</si>
  <si>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</si>
  <si>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</si>
  <si>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</si>
  <si>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</si>
  <si>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</si>
  <si>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</si>
  <si>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</si>
  <si>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</si>
  <si>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</si>
  <si>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</si>
  <si>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</si>
  <si>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</si>
  <si>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</si>
  <si>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</si>
  <si>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</si>
  <si>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</si>
  <si>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</si>
  <si>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</si>
  <si>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</si>
  <si>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</si>
  <si>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</si>
  <si>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</si>
  <si>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</si>
  <si>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</si>
  <si>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</si>
  <si>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</si>
  <si>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</si>
  <si>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</si>
  <si>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</si>
  <si>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</si>
  <si>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</si>
  <si>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</si>
  <si>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</si>
  <si>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</si>
  <si>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</si>
  <si>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</si>
  <si>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</si>
  <si>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</si>
  <si>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</si>
  <si>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</si>
  <si>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</si>
  <si>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</si>
  <si>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</si>
  <si>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</si>
  <si>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</si>
  <si>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</si>
  <si>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</si>
  <si>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</si>
  <si>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</si>
  <si>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</si>
  <si>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</si>
  <si>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</si>
  <si>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</si>
  <si>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</si>
  <si>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</si>
  <si>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</si>
  <si>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</si>
  <si>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</si>
  <si>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</si>
  <si>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</si>
  <si>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</si>
  <si>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</si>
  <si>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</si>
  <si>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</si>
  <si>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</si>
  <si>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</si>
  <si>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</si>
  <si>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</si>
  <si>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</si>
  <si>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</si>
  <si>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</si>
  <si>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</si>
  <si>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</si>
  <si>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</si>
  <si>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</si>
  <si>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</si>
  <si>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</si>
  <si>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</si>
  <si>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</si>
  <si>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</si>
  <si>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</si>
  <si>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</si>
  <si>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</si>
  <si>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</si>
  <si>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</si>
  <si>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</si>
  <si>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</si>
  <si>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</si>
  <si>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</si>
  <si>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</si>
  <si>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</si>
  <si>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</si>
  <si>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</si>
  <si>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</si>
  <si>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</si>
  <si>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</si>
  <si>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</si>
  <si>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</si>
  <si>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</si>
  <si>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</si>
  <si>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</si>
  <si>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</si>
  <si>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</si>
  <si>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</si>
  <si>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</si>
  <si>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</si>
  <si>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</si>
  <si>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</si>
  <si>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</si>
  <si>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</si>
  <si>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</si>
  <si>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</si>
  <si>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</si>
  <si>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</si>
  <si>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</si>
  <si>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</si>
  <si>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</si>
  <si>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</si>
  <si>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</si>
  <si>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</si>
  <si>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</si>
  <si>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</si>
  <si>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</si>
  <si>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</si>
  <si>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</si>
  <si>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</si>
  <si>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</si>
  <si>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</si>
  <si>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</si>
  <si>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</si>
  <si>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</si>
  <si>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</si>
  <si>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</si>
  <si>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</si>
  <si>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</si>
  <si>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</si>
  <si>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</si>
  <si>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</si>
  <si>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</si>
  <si>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</si>
  <si>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</si>
  <si>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</si>
  <si>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</si>
  <si>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</si>
  <si>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</si>
  <si>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</si>
  <si>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</si>
  <si>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</si>
  <si>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</si>
  <si>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</si>
  <si>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</si>
  <si>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</si>
  <si>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</si>
  <si>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</si>
  <si>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</si>
  <si>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</si>
  <si>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</si>
  <si>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</si>
  <si>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</si>
  <si>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</si>
  <si>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</si>
  <si>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</si>
  <si>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</si>
  <si>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</si>
  <si>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</si>
  <si>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</si>
  <si>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</si>
  <si>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</si>
  <si>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</si>
  <si>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</si>
  <si>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</si>
  <si>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</si>
  <si>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</si>
  <si>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</si>
  <si>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</si>
  <si>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</si>
  <si>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</si>
  <si>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</si>
  <si>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</si>
  <si>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</si>
  <si>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</si>
  <si>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</si>
  <si>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</si>
  <si>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</si>
  <si>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</si>
  <si>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</si>
  <si>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</si>
  <si>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</si>
  <si>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</si>
  <si>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</si>
  <si>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</si>
  <si>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</si>
  <si>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</si>
  <si>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</si>
  <si>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</si>
  <si>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</si>
  <si>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</si>
  <si>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</si>
  <si>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</si>
  <si>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</si>
  <si>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</si>
  <si>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</si>
  <si>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</si>
  <si>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</si>
  <si>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</si>
  <si>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</si>
  <si>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</si>
  <si>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</si>
  <si>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</si>
  <si>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</si>
  <si>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</si>
  <si>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</si>
  <si>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</si>
  <si>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</si>
  <si>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</si>
  <si>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</si>
  <si>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</si>
  <si>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</si>
  <si>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</si>
  <si>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</si>
  <si>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</si>
  <si>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</si>
  <si>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</si>
  <si>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</si>
  <si>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</si>
  <si>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</si>
  <si>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</si>
  <si>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</si>
  <si>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</si>
  <si>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</si>
  <si>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</si>
  <si>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</si>
  <si>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</si>
  <si>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</si>
  <si>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</si>
  <si>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</si>
  <si>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</si>
  <si>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</si>
  <si>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</si>
  <si>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</si>
  <si>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</si>
  <si>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</si>
  <si>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</si>
  <si>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</si>
  <si>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</si>
  <si>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</si>
  <si>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</si>
  <si>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</si>
  <si>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</si>
  <si>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</si>
  <si>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</si>
  <si>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</si>
  <si>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</si>
  <si>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</si>
  <si>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</si>
  <si>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</si>
  <si>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</si>
  <si>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</si>
  <si>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</si>
  <si>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</si>
  <si>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</si>
  <si>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</si>
  <si>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</si>
  <si>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</si>
  <si>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</si>
  <si>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</si>
  <si>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</si>
  <si>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</si>
  <si>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</si>
  <si>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</si>
  <si>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</si>
  <si>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</si>
  <si>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</si>
  <si>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</si>
  <si>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</si>
  <si>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</si>
  <si>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</si>
  <si>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</si>
  <si>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</si>
  <si>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</si>
  <si>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</si>
  <si>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</si>
  <si>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</si>
  <si>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</si>
  <si>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</si>
  <si>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</si>
  <si>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</si>
  <si>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</si>
  <si>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</si>
  <si>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</si>
  <si>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</si>
  <si>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</si>
  <si>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</si>
  <si>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</si>
  <si>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</si>
  <si>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</si>
  <si>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</si>
  <si>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</si>
  <si>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</si>
  <si>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</si>
  <si>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</si>
  <si>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</si>
  <si>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</si>
  <si>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</si>
  <si>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</si>
  <si>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</si>
  <si>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</si>
  <si>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</si>
  <si>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</si>
  <si>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</si>
  <si>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</si>
  <si>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</si>
  <si>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</si>
  <si>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</si>
  <si>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</si>
  <si>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</si>
  <si>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</si>
  <si>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</si>
  <si>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</si>
  <si>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</si>
  <si>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</si>
  <si>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</si>
  <si>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</si>
  <si>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</si>
  <si>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</si>
  <si>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</si>
  <si>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</si>
  <si>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</si>
  <si>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</si>
  <si>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</si>
  <si>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</si>
  <si>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</si>
  <si>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</si>
  <si>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</si>
  <si>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</si>
  <si>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</si>
  <si>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</si>
  <si>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</si>
  <si>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</si>
  <si>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</si>
  <si>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</si>
  <si>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</si>
  <si>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</si>
  <si>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</si>
  <si>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</si>
  <si>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</si>
  <si>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</si>
  <si>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</si>
  <si>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</si>
  <si>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</si>
  <si>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</si>
  <si>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</si>
  <si>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</si>
  <si>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</si>
  <si>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</si>
  <si>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</si>
  <si>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</si>
  <si>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</si>
  <si>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</si>
  <si>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</si>
  <si>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</si>
  <si>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</si>
  <si>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</si>
  <si>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</si>
  <si>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</si>
  <si>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</si>
  <si>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</si>
  <si>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</si>
  <si>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</si>
  <si>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</si>
  <si>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</si>
  <si>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</si>
  <si>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</si>
  <si>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</si>
  <si>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</si>
  <si>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</si>
  <si>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</si>
  <si>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</si>
  <si>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</si>
  <si>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</si>
  <si>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</si>
  <si>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</si>
  <si>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</si>
  <si>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</si>
  <si>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</si>
  <si>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</si>
  <si>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</si>
  <si>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</si>
  <si>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</si>
  <si>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</si>
  <si>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</si>
  <si>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</si>
  <si>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</si>
  <si>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</si>
  <si>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</si>
  <si>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</si>
  <si>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</si>
  <si>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</si>
  <si>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</si>
  <si>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</si>
  <si>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</si>
  <si>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</si>
  <si>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</si>
  <si>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</si>
  <si>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</si>
  <si>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</si>
  <si>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</si>
  <si>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</si>
  <si>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</si>
  <si>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</si>
  <si>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</si>
  <si>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</si>
  <si>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</si>
  <si>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</si>
  <si>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</si>
  <si>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</si>
  <si>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</si>
  <si>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</si>
  <si>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</si>
  <si>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</si>
  <si>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</si>
  <si>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</si>
  <si>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</si>
  <si>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</si>
  <si>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</si>
  <si>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</si>
  <si>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</si>
  <si>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</si>
  <si>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</si>
  <si>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</si>
  <si>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</si>
  <si>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</si>
  <si>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</si>
  <si>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</si>
  <si>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</si>
  <si>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</si>
  <si>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</si>
  <si>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</si>
  <si>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</si>
  <si>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</si>
  <si>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</si>
  <si>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</si>
  <si>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</si>
  <si>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</si>
  <si>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</si>
  <si>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</si>
  <si>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</si>
  <si>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</si>
  <si>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</si>
  <si>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</si>
  <si>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</si>
  <si>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</si>
  <si>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</si>
  <si>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</si>
  <si>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</si>
  <si>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</si>
  <si>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</si>
  <si>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</si>
  <si>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</si>
  <si>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</si>
  <si>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</si>
  <si>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</si>
  <si>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</si>
  <si>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</si>
  <si>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</si>
  <si>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</si>
  <si>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</si>
  <si>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</si>
  <si>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</si>
  <si>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</si>
  <si>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</si>
  <si>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</si>
  <si>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</si>
  <si>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</si>
  <si>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</si>
  <si>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</si>
  <si>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</si>
  <si>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</si>
  <si>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</si>
  <si>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</si>
  <si>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</si>
  <si>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</si>
  <si>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</si>
  <si>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</si>
  <si>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</si>
  <si>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</si>
  <si>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</si>
  <si>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</si>
  <si>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</si>
  <si>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</si>
  <si>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</si>
  <si>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</si>
  <si>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</si>
  <si>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</si>
  <si>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</si>
  <si>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</si>
  <si>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</si>
  <si>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</si>
  <si>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</si>
  <si>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</si>
  <si>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</si>
  <si>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</si>
  <si>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</si>
  <si>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</si>
  <si>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</si>
  <si>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</si>
  <si>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</si>
  <si>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</si>
  <si>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</si>
  <si>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</si>
  <si>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</si>
  <si>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</si>
  <si>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</si>
  <si>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</si>
  <si>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</si>
  <si>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</si>
  <si>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</si>
  <si>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</si>
  <si>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</si>
  <si>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</si>
  <si>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</si>
  <si>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</si>
  <si>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</si>
  <si>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</si>
  <si>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</si>
  <si>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</si>
  <si>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</si>
  <si>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</si>
  <si>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</si>
  <si>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</si>
  <si>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</si>
  <si>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</si>
  <si>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</si>
  <si>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</si>
  <si>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</si>
  <si>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</si>
  <si>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</si>
  <si>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</si>
  <si>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</si>
  <si>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</si>
  <si>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</si>
  <si>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</si>
  <si>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</si>
  <si>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</si>
  <si>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</si>
  <si>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</si>
  <si>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</si>
  <si>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</si>
  <si>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</si>
  <si>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</si>
  <si>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</si>
  <si>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</si>
  <si>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</si>
  <si>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</si>
  <si>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</si>
  <si>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</si>
  <si>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</si>
  <si>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</si>
  <si>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</si>
  <si>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</si>
  <si>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</si>
  <si>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</si>
  <si>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</si>
  <si>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</si>
  <si>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</si>
  <si>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</si>
  <si>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</si>
  <si>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</si>
  <si>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</si>
  <si>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</si>
  <si>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</si>
  <si>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</si>
  <si>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</si>
  <si>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</si>
  <si>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</si>
  <si>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</si>
  <si>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</si>
  <si>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</si>
  <si>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</si>
  <si>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</si>
  <si>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</si>
  <si>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</si>
  <si>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</si>
  <si>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</si>
  <si>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</si>
  <si>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</si>
  <si>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</si>
  <si>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</si>
  <si>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</si>
  <si>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</si>
  <si>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</si>
  <si>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</si>
  <si>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</si>
  <si>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</si>
  <si>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</si>
  <si>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</si>
  <si>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</si>
  <si>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</si>
  <si>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</si>
  <si>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</si>
  <si>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</si>
  <si>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</si>
  <si>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</si>
  <si>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</si>
  <si>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</si>
  <si>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</si>
  <si>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</si>
  <si>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</si>
  <si>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</si>
  <si>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</si>
  <si>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</si>
  <si>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</si>
  <si>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</si>
  <si>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</si>
  <si>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</si>
  <si>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</si>
  <si>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</si>
  <si>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</si>
  <si>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</si>
  <si>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</si>
  <si>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</si>
  <si>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</si>
  <si>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</si>
  <si>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</si>
  <si>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</si>
  <si>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</si>
  <si>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</si>
  <si>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</si>
  <si>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</si>
  <si>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</si>
  <si>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</si>
  <si>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</si>
  <si>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</si>
  <si>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</si>
  <si>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</si>
  <si>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</si>
  <si>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</si>
  <si>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</si>
  <si>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</si>
  <si>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</si>
  <si>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</si>
  <si>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</si>
  <si>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</si>
  <si>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</si>
  <si>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</si>
  <si>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</si>
  <si>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</si>
  <si>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</si>
  <si>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</si>
  <si>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</si>
  <si>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</si>
  <si>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</si>
  <si>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</si>
  <si>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</si>
  <si>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</si>
  <si>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</si>
  <si>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</si>
  <si>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</si>
  <si>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</si>
  <si>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</si>
  <si>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</si>
  <si>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</si>
  <si>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</si>
  <si>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</si>
  <si>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</si>
  <si>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</si>
  <si>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</si>
  <si>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</si>
  <si>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</si>
  <si>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</si>
  <si>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</si>
  <si>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</si>
  <si>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</si>
  <si>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</si>
  <si>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</si>
  <si>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</si>
  <si>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</si>
  <si>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</si>
  <si>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</si>
  <si>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</si>
  <si>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</si>
  <si>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</si>
  <si>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</si>
  <si>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</si>
  <si>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</si>
  <si>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</si>
  <si>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</si>
  <si>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</si>
  <si>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</si>
  <si>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</si>
  <si>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</si>
  <si>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</si>
  <si>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</si>
  <si>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</si>
  <si>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</si>
  <si>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</si>
  <si>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</si>
  <si>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</si>
  <si>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</si>
  <si>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</si>
  <si>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</si>
  <si>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</si>
  <si>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</si>
  <si>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</si>
  <si>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</si>
  <si>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</si>
  <si>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</si>
  <si>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</si>
  <si>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</si>
  <si>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</si>
  <si>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</si>
  <si>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</si>
  <si>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</si>
  <si>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</si>
  <si>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</si>
  <si>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</si>
  <si>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</si>
  <si>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</si>
  <si>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</si>
  <si>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</si>
  <si>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</si>
  <si>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</si>
  <si>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</si>
  <si>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</si>
  <si>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</si>
  <si>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</si>
  <si>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</si>
  <si>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</si>
  <si>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</si>
  <si>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</si>
  <si>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</si>
  <si>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</si>
  <si>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</si>
  <si>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</si>
  <si>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</si>
  <si>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</si>
  <si>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</si>
  <si>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</si>
  <si>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</si>
  <si>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</si>
  <si>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</si>
  <si>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</si>
  <si>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</si>
  <si>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</si>
  <si>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</si>
  <si>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</si>
  <si>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</si>
  <si>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</si>
  <si>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</si>
  <si>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</si>
  <si>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</si>
  <si>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</si>
  <si>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</si>
  <si>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</si>
  <si>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</si>
  <si>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</si>
  <si>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</si>
  <si>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</si>
  <si>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</si>
  <si>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</si>
  <si>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</si>
  <si>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</si>
  <si>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</si>
  <si>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</si>
  <si>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</si>
  <si>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</si>
  <si>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</si>
  <si>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</si>
  <si>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</si>
  <si>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</si>
  <si>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</si>
  <si>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</si>
  <si>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</si>
  <si>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</si>
  <si>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</si>
  <si>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</si>
  <si>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</si>
  <si>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</si>
  <si>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</si>
  <si>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</si>
  <si>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</si>
  <si>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</si>
  <si>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</si>
  <si>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</si>
  <si>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</si>
  <si>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</si>
  <si>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</si>
  <si>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</si>
  <si>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</si>
  <si>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</si>
  <si>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</si>
  <si>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</si>
  <si>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</si>
  <si>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</si>
  <si>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</si>
  <si>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</si>
  <si>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</si>
  <si>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</si>
  <si>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</si>
  <si>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</si>
  <si>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</si>
  <si>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</si>
  <si>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</si>
  <si>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</si>
  <si>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</si>
  <si>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</si>
  <si>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</si>
  <si>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</si>
  <si>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</si>
  <si>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</si>
  <si>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</si>
  <si>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</si>
  <si>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</si>
  <si>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</si>
  <si>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</si>
  <si>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</si>
  <si>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</si>
  <si>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</si>
  <si>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</si>
  <si>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</si>
  <si>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</si>
  <si>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</si>
  <si>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</si>
  <si>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</si>
  <si>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</si>
  <si>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</si>
  <si>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</si>
  <si>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</si>
  <si>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</si>
  <si>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</si>
  <si>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</si>
  <si>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</si>
  <si>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</si>
  <si>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</si>
  <si>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</si>
  <si>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</si>
  <si>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</si>
  <si>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</si>
  <si>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</si>
  <si>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</si>
  <si>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</si>
  <si>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</si>
  <si>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</si>
  <si>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</si>
  <si>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</si>
  <si>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</si>
  <si>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</si>
  <si>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</si>
  <si>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</si>
  <si>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</si>
  <si>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</si>
  <si>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</si>
  <si>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</si>
  <si>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</si>
  <si>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</si>
  <si>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</si>
  <si>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</si>
  <si>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</si>
  <si>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</si>
  <si>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</si>
  <si>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</si>
  <si>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</si>
  <si>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</si>
  <si>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</si>
  <si>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</si>
  <si>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</si>
  <si>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</si>
  <si>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</si>
  <si>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</si>
  <si>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</si>
  <si>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</si>
  <si>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</si>
  <si>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</si>
  <si>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</si>
  <si>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</si>
  <si>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</si>
  <si>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</si>
  <si>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</si>
  <si>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</si>
  <si>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</si>
  <si>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</si>
  <si>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</si>
  <si>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</si>
  <si>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</si>
  <si>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</si>
  <si>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</si>
  <si>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</si>
  <si>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</si>
  <si>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</si>
  <si>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</si>
  <si>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</si>
  <si>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</si>
  <si>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</si>
  <si>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</si>
  <si>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</si>
  <si>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</si>
  <si>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</si>
  <si>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</si>
  <si>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</si>
  <si>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</si>
  <si>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</si>
  <si>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</si>
  <si>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</si>
  <si>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</si>
  <si>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</si>
  <si>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</si>
  <si>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</si>
  <si>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</si>
  <si>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</si>
  <si>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</si>
  <si>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</si>
  <si>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</si>
  <si>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</si>
  <si>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</si>
  <si>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</si>
  <si>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</si>
  <si>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</si>
  <si>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</si>
  <si>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</si>
  <si>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</si>
  <si>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</si>
  <si>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</si>
  <si>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</si>
  <si>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</si>
  <si>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</si>
  <si>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</si>
  <si>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</si>
  <si>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</si>
  <si>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</si>
  <si>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</si>
  <si>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</si>
  <si>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</si>
  <si>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</si>
  <si>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</si>
  <si>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</si>
  <si>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</si>
  <si>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</si>
  <si>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</si>
  <si>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</si>
  <si>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</si>
  <si>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</si>
  <si>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</si>
  <si>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</si>
  <si>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</si>
  <si>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</si>
  <si>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</si>
  <si>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</si>
  <si>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</si>
  <si>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</si>
  <si>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</si>
  <si>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</si>
  <si>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</si>
  <si>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</si>
  <si>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</si>
  <si>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</si>
  <si>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</si>
  <si>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</si>
  <si>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</si>
  <si>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</si>
  <si>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</si>
  <si>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</si>
  <si>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</si>
  <si>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</si>
  <si>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</si>
  <si>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</si>
  <si>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</si>
  <si>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</si>
  <si>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</si>
  <si>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</si>
  <si>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</si>
  <si>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</si>
  <si>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</si>
  <si>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</si>
  <si>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</si>
  <si>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</si>
  <si>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</si>
  <si>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</si>
  <si>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</si>
  <si>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</si>
  <si>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</si>
  <si>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</si>
  <si>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</si>
  <si>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</si>
  <si>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</si>
  <si>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</si>
  <si>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</si>
  <si>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</si>
  <si>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</si>
  <si>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</si>
  <si>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</si>
  <si>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</si>
  <si>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</si>
  <si>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</si>
  <si>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</si>
  <si>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</si>
  <si>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</si>
  <si>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</si>
  <si>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</si>
  <si>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</si>
  <si>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</si>
  <si>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</si>
  <si>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</si>
  <si>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</si>
  <si>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</si>
  <si>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</si>
  <si>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</si>
  <si>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</si>
  <si>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</si>
  <si>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</si>
  <si>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</si>
  <si>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</si>
  <si>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</si>
  <si>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</si>
  <si>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</si>
  <si>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</si>
  <si>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</si>
  <si>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</si>
  <si>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</si>
  <si>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</si>
  <si>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</si>
  <si>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</si>
  <si>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</si>
  <si>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</si>
  <si>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</si>
  <si>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</si>
  <si>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</si>
  <si>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</si>
  <si>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</si>
  <si>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</si>
  <si>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</si>
  <si>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</si>
  <si>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</si>
  <si>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</si>
  <si>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</si>
  <si>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</si>
  <si>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</si>
  <si>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</si>
  <si>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</si>
  <si>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</si>
  <si>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</si>
  <si>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</si>
  <si>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</si>
  <si>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</si>
  <si>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</si>
  <si>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</si>
  <si>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</si>
  <si>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</si>
  <si>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</si>
  <si>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</si>
  <si>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</si>
  <si>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</si>
  <si>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</si>
  <si>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</si>
  <si>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</si>
  <si>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</si>
  <si>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</si>
  <si>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</si>
  <si>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</si>
  <si>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</si>
  <si>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</si>
  <si>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</si>
  <si>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</si>
  <si>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</si>
  <si>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</si>
  <si>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</si>
  <si>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</si>
  <si>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</si>
  <si>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</si>
  <si>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</si>
  <si>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</si>
  <si>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</si>
  <si>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</si>
  <si>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</si>
  <si>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</si>
  <si>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</si>
  <si>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</si>
  <si>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</si>
  <si>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</si>
  <si>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</si>
  <si>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</si>
  <si>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</si>
  <si>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</si>
  <si>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</si>
  <si>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</si>
  <si>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</si>
  <si>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</si>
  <si>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</si>
  <si>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</si>
  <si>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</si>
  <si>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</si>
  <si>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</si>
  <si>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</si>
  <si>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</si>
  <si>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</si>
  <si>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</si>
  <si>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</si>
  <si>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</si>
  <si>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</si>
  <si>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</si>
  <si>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</si>
  <si>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</si>
  <si>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</si>
  <si>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</si>
  <si>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</si>
  <si>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</si>
  <si>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</si>
  <si>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</si>
  <si>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</si>
  <si>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</si>
  <si>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</si>
  <si>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</si>
  <si>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</si>
  <si>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</si>
  <si>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</si>
  <si>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</si>
  <si>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</si>
  <si>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</si>
  <si>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</si>
  <si>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</si>
  <si>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</si>
  <si>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</si>
  <si>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</si>
  <si>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</si>
  <si>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</si>
  <si>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</si>
  <si>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</si>
  <si>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</si>
  <si>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</si>
  <si>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</si>
  <si>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</si>
  <si>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</si>
  <si>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</si>
  <si>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</si>
  <si>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</si>
  <si>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</si>
  <si>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</si>
  <si>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</si>
  <si>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</si>
  <si>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</si>
  <si>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</si>
  <si>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</si>
  <si>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</si>
  <si>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</si>
  <si>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</si>
  <si>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</si>
  <si>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</si>
  <si>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</si>
  <si>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</si>
  <si>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</si>
  <si>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</si>
  <si>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</si>
  <si>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</si>
  <si>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</si>
  <si>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</si>
  <si>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</si>
  <si>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</si>
  <si>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</si>
  <si>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</si>
  <si>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</si>
  <si>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</si>
  <si>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</si>
  <si>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</si>
  <si>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</si>
  <si>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</si>
  <si>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</si>
  <si>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</si>
  <si>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</si>
  <si>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</si>
  <si>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</si>
  <si>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</si>
  <si>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</si>
  <si>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</si>
  <si>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</si>
  <si>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</si>
  <si>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</si>
  <si>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</si>
  <si>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</si>
  <si>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</si>
  <si>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</si>
  <si>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</si>
  <si>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</si>
  <si>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</si>
  <si>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</si>
  <si>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</si>
  <si>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</si>
  <si>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</si>
  <si>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</si>
  <si>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</si>
  <si>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</si>
  <si>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</si>
  <si>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</si>
  <si>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</si>
  <si>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</si>
  <si>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</si>
  <si>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</si>
  <si>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</si>
  <si>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</si>
  <si>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</si>
  <si>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</si>
  <si>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</si>
  <si>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</si>
  <si>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</si>
  <si>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</si>
  <si>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</si>
  <si>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</si>
  <si>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</si>
  <si>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</si>
  <si>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</si>
  <si>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</si>
  <si>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</si>
  <si>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</si>
  <si>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</si>
  <si>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</si>
  <si>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</si>
  <si>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</si>
  <si>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</si>
  <si>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</si>
  <si>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</si>
  <si>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</si>
  <si>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</si>
  <si>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</si>
  <si>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</si>
  <si>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</si>
  <si>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</si>
  <si>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</si>
  <si>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</si>
  <si>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</si>
  <si>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</si>
  <si>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</si>
  <si>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</si>
  <si>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</si>
  <si>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</si>
  <si>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</si>
  <si>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</si>
  <si>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</si>
  <si>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</si>
  <si>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</si>
  <si>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</si>
  <si>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</si>
  <si>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</si>
  <si>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</si>
  <si>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</si>
  <si>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</si>
  <si>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</si>
  <si>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</si>
  <si>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</si>
  <si>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</si>
  <si>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</si>
  <si>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</si>
  <si>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</si>
  <si>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</si>
  <si>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</si>
  <si>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</si>
  <si>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</si>
  <si>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</si>
  <si>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</si>
  <si>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</si>
  <si>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</si>
  <si>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</si>
  <si>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</si>
  <si>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</si>
  <si>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</si>
  <si>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</si>
  <si>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</si>
  <si>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</si>
  <si>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</si>
  <si>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</si>
  <si>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</si>
  <si>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</si>
  <si>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</si>
  <si>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</si>
  <si>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</si>
  <si>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</si>
  <si>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</si>
  <si>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</si>
  <si>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</si>
  <si>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</si>
  <si>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</si>
  <si>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</si>
  <si>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</si>
  <si>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</si>
  <si>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</si>
  <si>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</si>
  <si>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</si>
  <si>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</si>
  <si>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</si>
  <si>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</si>
  <si>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</si>
  <si>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</si>
  <si>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</si>
  <si>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</si>
  <si>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</si>
  <si>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</si>
  <si>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</si>
  <si>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</si>
  <si>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</si>
  <si>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</si>
  <si>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</si>
  <si>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</si>
  <si>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</si>
  <si>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</si>
  <si>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</si>
  <si>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</si>
  <si>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</si>
  <si>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</si>
  <si>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</si>
  <si>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</si>
  <si>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</si>
  <si>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</si>
  <si>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</si>
  <si>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</si>
  <si>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</si>
  <si>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</si>
  <si>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</si>
  <si>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</si>
  <si>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</si>
  <si>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</si>
  <si>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</si>
  <si>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</si>
  <si>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</si>
  <si>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</si>
  <si>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</si>
  <si>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</si>
  <si>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</si>
  <si>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</si>
  <si>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</si>
  <si>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</si>
  <si>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</si>
  <si>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</si>
  <si>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</si>
  <si>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</si>
  <si>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</si>
  <si>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</si>
  <si>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</si>
  <si>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</si>
  <si>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</si>
  <si>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</si>
  <si>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</si>
  <si>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</si>
  <si>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</si>
  <si>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</si>
  <si>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</si>
  <si>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</si>
  <si>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</si>
  <si>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</si>
  <si>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</si>
  <si>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</si>
  <si>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</si>
  <si>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</si>
  <si>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</si>
  <si>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</si>
  <si>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</si>
  <si>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</si>
  <si>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</si>
  <si>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</si>
  <si>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</si>
  <si>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</si>
  <si>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</si>
  <si>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</si>
  <si>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</si>
  <si>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</si>
  <si>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</si>
  <si>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</si>
  <si>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</si>
  <si>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</si>
  <si>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</si>
  <si>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</si>
  <si>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</si>
  <si>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</si>
  <si>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</si>
  <si>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</si>
  <si>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</si>
  <si>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</si>
  <si>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</si>
  <si>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</si>
  <si>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</si>
  <si>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</si>
  <si>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</si>
  <si>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</si>
  <si>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</si>
  <si>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</si>
  <si>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</si>
  <si>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</si>
  <si>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</si>
  <si>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</si>
  <si>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</si>
  <si>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</si>
  <si>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</si>
  <si>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</si>
  <si>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</si>
  <si>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</si>
  <si>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</si>
  <si>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</si>
  <si>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</si>
  <si>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</si>
  <si>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</si>
  <si>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</si>
  <si>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</si>
  <si>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</si>
  <si>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</si>
  <si>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</si>
  <si>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</si>
  <si>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</si>
  <si>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</si>
  <si>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</si>
  <si>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</si>
  <si>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</si>
  <si>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</si>
  <si>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</si>
  <si>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</si>
  <si>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</si>
  <si>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</si>
  <si>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</si>
  <si>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</si>
  <si>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</si>
  <si>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</si>
  <si>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</si>
  <si>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</si>
  <si>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</si>
  <si>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</si>
  <si>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</si>
  <si>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</si>
  <si>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</si>
  <si>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</si>
  <si>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</si>
  <si>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</si>
  <si>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</si>
  <si>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</si>
  <si>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</si>
  <si>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</si>
  <si>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</si>
  <si>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</si>
  <si>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</si>
  <si>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</si>
  <si>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</si>
  <si>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</si>
  <si>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</si>
  <si>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</si>
  <si>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</si>
  <si>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</si>
  <si>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</si>
  <si>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</si>
  <si>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</si>
  <si>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</si>
  <si>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</si>
  <si>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</si>
  <si>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</si>
  <si>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</si>
  <si>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</si>
  <si>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</si>
  <si>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</si>
  <si>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</si>
  <si>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</si>
  <si>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</si>
  <si>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</si>
  <si>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</si>
  <si>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</si>
  <si>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</si>
  <si>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</si>
  <si>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</si>
  <si>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</si>
  <si>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</si>
  <si>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</si>
  <si>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</si>
  <si>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</si>
  <si>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</si>
  <si>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</si>
  <si>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</si>
  <si>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</si>
  <si>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</si>
  <si>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</si>
  <si>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</si>
  <si>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</si>
  <si>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</si>
  <si>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</si>
  <si>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</si>
  <si>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</si>
  <si>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</si>
  <si>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</si>
  <si>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</si>
  <si>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</si>
  <si>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</si>
  <si>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</si>
  <si>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</si>
  <si>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</si>
  <si>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</si>
  <si>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</si>
  <si>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</si>
  <si>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</si>
  <si>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</si>
  <si>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</si>
  <si>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</si>
  <si>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</si>
  <si>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</si>
  <si>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</si>
  <si>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</si>
  <si>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</si>
  <si>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</si>
  <si>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</si>
  <si>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</si>
  <si>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</si>
  <si>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</si>
  <si>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</si>
  <si>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</si>
  <si>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</si>
  <si>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</si>
  <si>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</si>
  <si>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</si>
  <si>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</si>
  <si>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</si>
  <si>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</si>
  <si>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</si>
  <si>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</si>
  <si>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</si>
  <si>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</si>
  <si>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</si>
  <si>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</si>
  <si>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</si>
  <si>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</si>
  <si>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</si>
  <si>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</si>
  <si>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</si>
  <si>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</si>
  <si>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</si>
  <si>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</si>
  <si>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</si>
  <si>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</si>
  <si>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</si>
  <si>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</si>
  <si>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</si>
  <si>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</si>
  <si>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</si>
  <si>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</si>
  <si>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</si>
  <si>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</si>
  <si>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</si>
  <si>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</si>
  <si>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</si>
  <si>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</si>
  <si>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</si>
  <si>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</si>
  <si>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</si>
  <si>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</si>
  <si>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</si>
  <si>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</si>
  <si>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</si>
  <si>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</si>
  <si>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</si>
  <si>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</si>
  <si>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</si>
  <si>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</si>
  <si>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</si>
  <si>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</si>
  <si>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</si>
  <si>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</si>
  <si>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</si>
  <si>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</si>
  <si>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</si>
  <si>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</si>
  <si>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</si>
  <si>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</si>
  <si>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</si>
  <si>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</si>
  <si>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</si>
  <si>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</si>
  <si>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</si>
  <si>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</si>
  <si>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</si>
  <si>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</si>
  <si>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</si>
  <si>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</si>
  <si>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</si>
  <si>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</si>
  <si>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</si>
  <si>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</si>
  <si>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</si>
  <si>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</si>
  <si>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</si>
  <si>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</si>
  <si>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</si>
  <si>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</si>
  <si>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</si>
  <si>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</si>
  <si>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</si>
  <si>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</si>
  <si>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</si>
  <si>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</si>
  <si>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</si>
  <si>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</si>
  <si>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</si>
  <si>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</si>
  <si>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</si>
  <si>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</si>
  <si>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</si>
  <si>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</si>
  <si>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</si>
  <si>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</si>
  <si>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</si>
  <si>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</si>
  <si>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</si>
  <si>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</si>
  <si>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</si>
  <si>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</si>
  <si>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</si>
  <si>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</si>
  <si>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</si>
  <si>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</si>
  <si>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</si>
  <si>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</si>
  <si>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</si>
  <si>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</si>
  <si>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</si>
  <si>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</si>
  <si>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</si>
  <si>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</si>
  <si>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</si>
  <si>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</si>
  <si>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</si>
  <si>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</si>
  <si>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</si>
  <si>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</si>
  <si>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</si>
  <si>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</si>
  <si>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</si>
  <si>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</si>
  <si>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</si>
  <si>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</si>
  <si>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</si>
  <si>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</si>
  <si>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</si>
  <si>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</si>
  <si>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</si>
  <si>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</si>
  <si>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</si>
  <si>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</si>
  <si>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</si>
  <si>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</si>
  <si>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</si>
  <si>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</si>
  <si>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</si>
  <si>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</si>
  <si>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</si>
  <si>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</si>
  <si>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</si>
  <si>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</si>
  <si>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</si>
  <si>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</si>
  <si>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</si>
  <si>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</si>
  <si>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</si>
  <si>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</si>
  <si>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</si>
  <si>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</si>
  <si>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</si>
  <si>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</si>
  <si>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</si>
  <si>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</si>
  <si>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</si>
  <si>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</si>
  <si>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</si>
  <si>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</si>
  <si>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</si>
  <si>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</si>
  <si>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</si>
  <si>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</si>
  <si>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</si>
  <si>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</si>
  <si>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</si>
  <si>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</si>
  <si>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</si>
  <si>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</si>
  <si>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</si>
  <si>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</si>
  <si>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</si>
  <si>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</si>
  <si>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</si>
  <si>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</si>
  <si>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</si>
  <si>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</si>
  <si>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</si>
  <si>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</si>
  <si>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</si>
  <si>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</si>
  <si>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</si>
  <si>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</si>
  <si>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</si>
  <si>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</si>
  <si>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</si>
  <si>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</si>
  <si>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</si>
  <si>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</si>
  <si>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</si>
  <si>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</si>
  <si>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</si>
  <si>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</si>
  <si>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</si>
  <si>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</si>
  <si>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</si>
  <si>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</si>
  <si>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</si>
  <si>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</si>
  <si>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</si>
  <si>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</si>
  <si>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</si>
  <si>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</si>
  <si>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</si>
  <si>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</si>
  <si>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</si>
  <si>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</si>
  <si>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</si>
  <si>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</si>
  <si>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</si>
  <si>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</si>
  <si>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</si>
  <si>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</si>
  <si>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</si>
  <si>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</si>
  <si>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</si>
  <si>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</si>
  <si>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</si>
  <si>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</si>
  <si>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</si>
  <si>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</si>
  <si>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</si>
  <si>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</si>
  <si>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</si>
  <si>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</si>
  <si>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</si>
  <si>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</si>
  <si>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</si>
  <si>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</si>
  <si>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</si>
  <si>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</si>
  <si>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</si>
  <si>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</si>
  <si>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</si>
  <si>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</si>
  <si>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</si>
  <si>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</si>
  <si>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</si>
  <si>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</si>
  <si>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</si>
  <si>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</si>
  <si>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</si>
  <si>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</si>
  <si>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</si>
  <si>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</si>
  <si>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</si>
  <si>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</si>
  <si>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</si>
  <si>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</si>
  <si>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</si>
  <si>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</si>
  <si>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</si>
  <si>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</si>
  <si>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</si>
  <si>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</si>
  <si>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</si>
  <si>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</si>
  <si>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</si>
  <si>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</si>
  <si>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</si>
  <si>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</si>
  <si>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</si>
  <si>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</si>
  <si>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</si>
  <si>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</si>
  <si>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</si>
  <si>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</si>
  <si>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</si>
  <si>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</si>
  <si>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</si>
  <si>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</si>
  <si>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</si>
  <si>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</si>
  <si>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</si>
  <si>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</si>
  <si>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</si>
  <si>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</si>
  <si>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</si>
  <si>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</si>
  <si>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</si>
  <si>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</si>
  <si>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</si>
  <si>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</si>
  <si>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</si>
  <si>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</si>
  <si>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</si>
  <si>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</si>
  <si>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</si>
  <si>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</si>
  <si>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</si>
  <si>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</si>
  <si>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</si>
  <si>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</si>
  <si>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</si>
  <si>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</si>
  <si>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</si>
  <si>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</si>
  <si>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</si>
  <si>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</si>
  <si>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</si>
  <si>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</si>
  <si>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</si>
  <si>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</si>
  <si>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</si>
  <si>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</si>
  <si>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</si>
  <si>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</si>
  <si>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</si>
  <si>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</si>
  <si>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</si>
  <si>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</si>
  <si>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</si>
  <si>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</si>
  <si>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</si>
  <si>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</si>
  <si>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</si>
  <si>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</si>
  <si>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</si>
  <si>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</si>
  <si>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</si>
  <si>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</si>
  <si>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</si>
  <si>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</si>
  <si>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</si>
  <si>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</si>
  <si>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</si>
  <si>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</si>
  <si>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</si>
  <si>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</si>
  <si>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</si>
  <si>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</si>
  <si>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</si>
  <si>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</si>
  <si>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</si>
  <si>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</si>
  <si>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</si>
  <si>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</si>
  <si>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</si>
  <si>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</si>
  <si>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</si>
  <si>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</si>
  <si>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</si>
  <si>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</si>
  <si>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</si>
  <si>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</si>
  <si>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</si>
  <si>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</si>
  <si>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</si>
  <si>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</si>
  <si>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</si>
  <si>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</si>
  <si>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</si>
  <si>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</si>
  <si>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</si>
  <si>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</si>
  <si>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</si>
  <si>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</si>
  <si>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</si>
  <si>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</si>
  <si>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</si>
  <si>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</si>
  <si>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</si>
  <si>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</si>
  <si>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</si>
  <si>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</si>
  <si>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</si>
  <si>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</si>
  <si>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</si>
  <si>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</si>
  <si>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</si>
  <si>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</si>
  <si>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</si>
  <si>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</si>
  <si>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</si>
  <si>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</si>
  <si>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</si>
  <si>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</si>
  <si>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</si>
  <si>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</si>
  <si>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</si>
  <si>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</si>
  <si>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</si>
  <si>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</si>
  <si>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</si>
  <si>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</si>
  <si>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</si>
  <si>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</si>
  <si>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</si>
  <si>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</si>
  <si>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</si>
  <si>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</si>
  <si>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</si>
  <si>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</si>
  <si>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</si>
  <si>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</si>
  <si>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</si>
  <si>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</si>
  <si>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</si>
  <si>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</si>
  <si>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</si>
  <si>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</si>
  <si>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</si>
  <si>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</si>
  <si>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</si>
  <si>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</si>
  <si>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</si>
  <si>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</si>
  <si>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</si>
  <si>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</si>
  <si>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</si>
  <si>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</si>
  <si>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</si>
  <si>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</si>
  <si>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</si>
  <si>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</si>
  <si>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</si>
  <si>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</si>
  <si>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</si>
  <si>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</si>
  <si>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</si>
  <si>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</si>
  <si>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</si>
  <si>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</si>
  <si>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</si>
  <si>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</si>
  <si>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</si>
  <si>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</si>
  <si>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</si>
  <si>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</si>
  <si>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</si>
  <si>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</si>
  <si>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</si>
  <si>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</si>
  <si>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</si>
  <si>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</si>
  <si>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</si>
  <si>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</si>
  <si>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</si>
  <si>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</si>
  <si>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</si>
  <si>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</si>
  <si>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</si>
  <si>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</si>
  <si>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</si>
  <si>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</si>
  <si>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</si>
  <si>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</si>
  <si>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</si>
  <si>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</si>
  <si>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</si>
  <si>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</si>
  <si>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</si>
  <si>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</si>
  <si>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</si>
  <si>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</si>
  <si>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</si>
  <si>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</si>
  <si>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</si>
  <si>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</si>
  <si>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</si>
  <si>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</si>
  <si>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</si>
  <si>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</si>
  <si>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</si>
  <si>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</si>
  <si>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</si>
  <si>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</si>
  <si>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</si>
  <si>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</si>
  <si>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</si>
  <si>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</si>
  <si>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</si>
  <si>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</si>
  <si>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</si>
  <si>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</si>
  <si>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</si>
  <si>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</si>
  <si>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</si>
  <si>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</si>
  <si>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</si>
  <si>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</si>
  <si>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</si>
  <si>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</si>
  <si>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</si>
  <si>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</si>
  <si>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</si>
  <si>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</si>
  <si>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</si>
  <si>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</si>
  <si>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</si>
  <si>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</si>
  <si>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</si>
  <si>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</si>
  <si>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</si>
  <si>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</si>
  <si>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</si>
  <si>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</si>
  <si>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</si>
  <si>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</si>
  <si>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</si>
  <si>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</si>
  <si>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</si>
  <si>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</si>
  <si>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</si>
  <si>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</si>
  <si>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</si>
  <si>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</si>
  <si>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</si>
  <si>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</si>
  <si>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</si>
  <si>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</si>
  <si>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</si>
  <si>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</si>
  <si>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</si>
  <si>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</si>
  <si>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</si>
  <si>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</si>
  <si>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</si>
  <si>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</si>
  <si>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</si>
  <si>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</si>
  <si>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</si>
  <si>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</si>
  <si>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</si>
  <si>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</si>
  <si>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</si>
  <si>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</si>
  <si>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</si>
  <si>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</si>
  <si>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</si>
  <si>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</si>
  <si>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</si>
  <si>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</si>
  <si>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</si>
  <si>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</si>
  <si>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</si>
  <si>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</si>
  <si>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</si>
  <si>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</si>
  <si>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</si>
  <si>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</si>
  <si>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</si>
  <si>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</si>
  <si>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</si>
  <si>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</si>
  <si>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</si>
  <si>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</si>
  <si>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</si>
  <si>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</si>
  <si>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</si>
  <si>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</si>
  <si>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</si>
  <si>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</si>
  <si>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</si>
  <si>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</si>
  <si>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</si>
  <si>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</si>
  <si>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</si>
  <si>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</si>
  <si>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</si>
  <si>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</si>
  <si>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</si>
  <si>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</si>
  <si>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</si>
  <si>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</si>
  <si>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</si>
  <si>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</si>
  <si>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</si>
  <si>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</si>
  <si>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</si>
  <si>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</si>
  <si>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</si>
  <si>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</si>
  <si>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</si>
  <si>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</si>
  <si>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</si>
  <si>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</si>
  <si>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</si>
  <si>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</si>
  <si>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</si>
  <si>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</si>
  <si>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</si>
  <si>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</si>
  <si>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</si>
  <si>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</si>
  <si>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</si>
  <si>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</si>
  <si>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</si>
  <si>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</si>
  <si>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</si>
  <si>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</si>
  <si>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</si>
  <si>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</si>
  <si>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</si>
  <si>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</si>
  <si>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</si>
  <si>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</si>
  <si>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</si>
  <si>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</si>
  <si>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</si>
  <si>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</si>
  <si>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</si>
  <si>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</si>
  <si>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</si>
  <si>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</si>
  <si>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</si>
  <si>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</si>
  <si>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</si>
  <si>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</si>
  <si>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</si>
  <si>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</si>
  <si>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</si>
  <si>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</si>
  <si>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</si>
  <si>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</si>
  <si>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</si>
  <si>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</si>
  <si>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</si>
  <si>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</si>
  <si>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</si>
  <si>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</si>
  <si>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</si>
  <si>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</si>
  <si>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</si>
  <si>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</si>
  <si>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</si>
  <si>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</si>
  <si>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</si>
  <si>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</si>
  <si>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</si>
  <si>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</si>
  <si>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</si>
  <si>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</si>
  <si>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</si>
  <si>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</si>
  <si>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</si>
  <si>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</si>
  <si>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</si>
  <si>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</si>
  <si>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</si>
  <si>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</si>
  <si>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</si>
  <si>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</si>
  <si>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</si>
  <si>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</si>
  <si>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</si>
  <si>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</si>
  <si>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</si>
  <si>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</si>
  <si>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</si>
  <si>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</si>
  <si>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</si>
  <si>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</si>
  <si>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</si>
  <si>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</si>
  <si>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</si>
  <si>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</si>
  <si>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</si>
  <si>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</si>
  <si>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</si>
  <si>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</si>
  <si>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</si>
  <si>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</si>
  <si>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</si>
  <si>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</si>
  <si>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</si>
  <si>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</si>
  <si>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</si>
  <si>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</si>
  <si>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</si>
  <si>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</si>
  <si>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</si>
  <si>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</si>
  <si>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</si>
  <si>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</si>
  <si>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</si>
  <si>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</si>
  <si>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</si>
  <si>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</si>
  <si>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</si>
  <si>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</si>
  <si>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</si>
  <si>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</si>
  <si>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</si>
  <si>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</si>
  <si>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</si>
  <si>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</si>
  <si>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</si>
  <si>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</si>
  <si>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</si>
  <si>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</si>
  <si>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</si>
  <si>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</si>
  <si>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</si>
  <si>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</si>
  <si>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</si>
  <si>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</si>
  <si>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</si>
  <si>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</si>
  <si>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</si>
  <si>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</si>
  <si>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</si>
  <si>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</si>
  <si>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</si>
  <si>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</si>
  <si>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</si>
  <si>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</si>
  <si>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</si>
  <si>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</si>
  <si>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</si>
  <si>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</si>
  <si>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</si>
  <si>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</si>
  <si>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</si>
  <si>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</si>
  <si>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</si>
  <si>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</si>
  <si>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</si>
  <si>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</si>
  <si>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</si>
  <si>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</si>
  <si>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</si>
  <si>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</si>
  <si>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</si>
  <si>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</si>
  <si>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</si>
  <si>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</si>
  <si>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</si>
  <si>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</si>
  <si>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</si>
  <si>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</si>
  <si>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</si>
  <si>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</si>
  <si>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</si>
  <si>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</si>
  <si>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</si>
  <si>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</si>
  <si>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</si>
  <si>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</si>
  <si>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</si>
  <si>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</si>
  <si>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</si>
  <si>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</si>
  <si>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</si>
  <si>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</si>
  <si>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</si>
  <si>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</si>
  <si>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</si>
  <si>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</si>
  <si>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</si>
  <si>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</si>
  <si>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</si>
  <si>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</si>
  <si>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</si>
  <si>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</si>
  <si>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</si>
  <si>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</si>
  <si>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</si>
  <si>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</si>
  <si>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</si>
  <si>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</si>
  <si>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</si>
  <si>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</si>
  <si>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</si>
  <si>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</si>
  <si>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</si>
  <si>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</si>
  <si>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</si>
  <si>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</si>
  <si>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</si>
  <si>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</si>
  <si>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</si>
  <si>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</si>
  <si>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</si>
  <si>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</si>
  <si>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</si>
  <si>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</si>
  <si>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</si>
  <si>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</si>
  <si>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</si>
  <si>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</si>
  <si>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</si>
  <si>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</si>
  <si>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</si>
  <si>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</si>
  <si>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</si>
  <si>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</si>
  <si>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</si>
  <si>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</si>
  <si>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</si>
  <si>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</si>
  <si>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</si>
  <si>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</si>
  <si>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</si>
  <si>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</si>
  <si>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</si>
  <si>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</si>
  <si>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</si>
  <si>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</si>
  <si>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</si>
  <si>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</si>
  <si>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</si>
  <si>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</si>
  <si>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</si>
  <si>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</si>
  <si>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</si>
  <si>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</si>
  <si>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</si>
  <si>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</si>
  <si>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</si>
  <si>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</si>
  <si>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</si>
  <si>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</si>
  <si>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</si>
  <si>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</si>
  <si>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</si>
  <si>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</si>
  <si>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</si>
  <si>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</si>
  <si>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</si>
  <si>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</si>
  <si>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</si>
  <si>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</si>
  <si>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</si>
  <si>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</si>
  <si>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</si>
  <si>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</si>
  <si>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</si>
  <si>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</si>
  <si>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</si>
  <si>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</si>
  <si>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</si>
  <si>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</si>
  <si>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</si>
  <si>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</si>
  <si>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</si>
  <si>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</si>
  <si>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</si>
  <si>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</si>
  <si>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</si>
  <si>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</si>
  <si>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</si>
  <si>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</si>
  <si>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</si>
  <si>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</si>
  <si>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</si>
  <si>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</si>
  <si>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</si>
  <si>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</si>
  <si>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</si>
  <si>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</si>
  <si>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</si>
  <si>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</si>
  <si>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</si>
  <si>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</si>
  <si>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</si>
  <si>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</si>
  <si>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</si>
  <si>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</si>
  <si>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</si>
  <si>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</si>
  <si>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</si>
  <si>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</si>
  <si>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</si>
  <si>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</si>
  <si>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</si>
  <si>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</si>
  <si>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</si>
  <si>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</si>
  <si>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</si>
  <si>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</si>
  <si>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</si>
  <si>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</si>
  <si>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</si>
  <si>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</si>
  <si>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</si>
  <si>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</si>
  <si>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</si>
  <si>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</si>
  <si>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</si>
  <si>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</si>
  <si>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</si>
  <si>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</si>
  <si>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</si>
  <si>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</si>
  <si>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</si>
  <si>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</si>
  <si>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</si>
  <si>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</si>
  <si>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</si>
  <si>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</si>
  <si>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</si>
  <si>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</si>
  <si>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</si>
  <si>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</si>
  <si>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</si>
  <si>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</si>
  <si>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</si>
  <si>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</si>
  <si>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</si>
  <si>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</si>
  <si>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</si>
  <si>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</si>
  <si>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</si>
  <si>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</si>
  <si>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</si>
  <si>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</si>
  <si>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</si>
  <si>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</si>
  <si>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</si>
  <si>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</si>
  <si>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</si>
  <si>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</si>
  <si>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</si>
  <si>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</si>
  <si>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</si>
  <si>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</si>
  <si>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</si>
  <si>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</si>
  <si>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</si>
  <si>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</si>
  <si>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</si>
  <si>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</si>
  <si>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</si>
  <si>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</si>
  <si>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</si>
  <si>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</si>
  <si>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</si>
  <si>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</si>
  <si>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</si>
  <si>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</si>
  <si>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</si>
  <si>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</si>
  <si>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</si>
  <si>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</si>
  <si>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</si>
  <si>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</si>
  <si>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</si>
  <si>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</si>
  <si>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</si>
  <si>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</si>
  <si>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</si>
  <si>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</si>
  <si>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</si>
  <si>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</si>
  <si>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</si>
  <si>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</si>
  <si>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</si>
  <si>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</si>
  <si>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</si>
  <si>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</si>
  <si>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</si>
  <si>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</si>
  <si>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</si>
  <si>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</si>
  <si>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</si>
  <si>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</si>
  <si>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</si>
  <si>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</si>
  <si>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</si>
  <si>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</si>
  <si>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</si>
  <si>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</si>
  <si>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</si>
  <si>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</si>
  <si>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</si>
  <si>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</si>
  <si>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</si>
  <si>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</si>
  <si>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</si>
  <si>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</si>
  <si>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</si>
  <si>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</si>
  <si>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</si>
  <si>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</si>
  <si>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</si>
  <si>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</si>
  <si>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</si>
  <si>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</si>
  <si>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</si>
  <si>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</si>
  <si>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</si>
  <si>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</si>
  <si>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</si>
  <si>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</si>
  <si>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</si>
  <si>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</si>
  <si>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</si>
  <si>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</si>
  <si>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</si>
  <si>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</si>
  <si>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</si>
  <si>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</si>
  <si>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</si>
  <si>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</si>
  <si>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</si>
  <si>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</si>
  <si>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</si>
  <si>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</si>
  <si>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</si>
  <si>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</si>
  <si>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</si>
  <si>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</si>
  <si>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</si>
  <si>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</si>
  <si>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</si>
  <si>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</si>
  <si>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</si>
  <si>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</si>
  <si>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</si>
  <si>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</si>
  <si>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</si>
  <si>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</si>
  <si>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</si>
  <si>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</si>
  <si>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</si>
  <si>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</si>
  <si>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</si>
  <si>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</si>
  <si>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</si>
  <si>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</si>
  <si>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</si>
  <si>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</si>
  <si>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</si>
  <si>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</si>
  <si>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</si>
  <si>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</si>
  <si>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</si>
  <si>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</si>
  <si>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</si>
  <si>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</si>
  <si>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</si>
  <si>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</si>
  <si>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</si>
  <si>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</si>
  <si>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</si>
  <si>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</si>
  <si>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</si>
  <si>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</si>
  <si>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</si>
  <si>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</si>
  <si>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</si>
  <si>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</si>
  <si>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</si>
  <si>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</si>
  <si>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</si>
  <si>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</si>
  <si>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</si>
  <si>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</si>
  <si>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</si>
  <si>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</si>
  <si>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</si>
  <si>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</si>
  <si>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</si>
  <si>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</si>
  <si>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</si>
  <si>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</si>
  <si>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</si>
  <si>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</si>
  <si>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</si>
  <si>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</si>
  <si>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</si>
  <si>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</si>
  <si>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</si>
  <si>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</si>
  <si>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</si>
  <si>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</si>
  <si>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</si>
  <si>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</si>
  <si>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</si>
  <si>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</si>
  <si>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</si>
  <si>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</si>
  <si>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</si>
  <si>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</si>
  <si>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</si>
  <si>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</si>
  <si>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</si>
  <si>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</si>
  <si>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</si>
  <si>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</si>
  <si>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</si>
  <si>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</si>
  <si>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</si>
  <si>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</si>
  <si>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</si>
  <si>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</si>
  <si>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</si>
  <si>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</si>
  <si>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</si>
  <si>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</si>
  <si>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</si>
  <si>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</si>
  <si>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</si>
  <si>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</si>
  <si>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</si>
  <si>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</si>
  <si>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</si>
  <si>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</si>
  <si>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</si>
  <si>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</si>
  <si>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</si>
  <si>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</si>
  <si>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</si>
  <si>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</si>
  <si>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</si>
  <si>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</si>
  <si>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</si>
  <si>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</si>
  <si>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</si>
  <si>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</si>
  <si>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</si>
  <si>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</si>
  <si>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</si>
  <si>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</si>
  <si>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</si>
  <si>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</si>
  <si>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</si>
  <si>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</si>
  <si>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</si>
  <si>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</si>
  <si>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</si>
  <si>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</si>
  <si>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</si>
  <si>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</si>
  <si>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</si>
  <si>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</si>
  <si>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</si>
  <si>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</si>
  <si>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</si>
  <si>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</si>
  <si>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</si>
  <si>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</si>
  <si>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</si>
  <si>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</si>
  <si>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</si>
  <si>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</si>
  <si>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</si>
  <si>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</si>
  <si>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</si>
  <si>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</si>
  <si>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</si>
  <si>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</si>
  <si>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</si>
  <si>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</si>
  <si>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</si>
  <si>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</si>
  <si>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</si>
  <si>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</si>
  <si>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</si>
  <si>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</si>
  <si>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</si>
  <si>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</si>
  <si>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</si>
  <si>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</si>
  <si>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</si>
  <si>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</si>
  <si>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</si>
  <si>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</si>
  <si>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</si>
  <si>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</si>
  <si>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</si>
  <si>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</si>
  <si>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</si>
  <si>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</si>
  <si>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</si>
  <si>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</si>
  <si>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</si>
  <si>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</si>
  <si>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</si>
  <si>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</si>
  <si>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</si>
  <si>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</si>
  <si>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</si>
  <si>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</si>
  <si>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</si>
  <si>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</si>
  <si>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</si>
  <si>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</si>
  <si>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</si>
  <si>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</si>
  <si>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</si>
  <si>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</si>
  <si>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</si>
  <si>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</si>
  <si>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</si>
  <si>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</si>
  <si>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</si>
  <si>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</si>
  <si>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</si>
  <si>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</si>
  <si>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</si>
  <si>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</si>
  <si>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</si>
  <si>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</si>
  <si>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</si>
  <si>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</si>
  <si>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</si>
  <si>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</si>
  <si>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</si>
  <si>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</si>
  <si>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</si>
  <si>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</si>
  <si>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</si>
  <si>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</si>
  <si>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</si>
  <si>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</si>
  <si>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</si>
  <si>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</si>
  <si>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</si>
  <si>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</si>
  <si>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</si>
  <si>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</si>
  <si>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</si>
  <si>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</si>
  <si>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</si>
  <si>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</si>
  <si>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</si>
  <si>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</si>
  <si>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</si>
  <si>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</si>
  <si>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</si>
  <si>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</si>
  <si>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</si>
  <si>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</si>
  <si>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</si>
  <si>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</si>
  <si>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</si>
  <si>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</si>
  <si>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</si>
  <si>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</si>
  <si>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</si>
  <si>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</si>
  <si>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</si>
  <si>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</si>
  <si>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</si>
  <si>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</si>
  <si>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</si>
  <si>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</si>
  <si>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</si>
  <si>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</si>
  <si>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</si>
  <si>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</si>
  <si>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</si>
  <si>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</si>
  <si>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</si>
  <si>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</si>
  <si>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</si>
  <si>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</si>
  <si>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</si>
  <si>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</si>
  <si>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</si>
  <si>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</si>
  <si>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</si>
  <si>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</si>
  <si>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</si>
  <si>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</si>
  <si>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</si>
  <si>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</si>
  <si>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</si>
  <si>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</si>
  <si>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</si>
  <si>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</si>
  <si>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</si>
  <si>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</si>
  <si>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</si>
  <si>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</si>
  <si>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</si>
  <si>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</si>
  <si>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</si>
  <si>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</si>
  <si>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</si>
  <si>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</si>
  <si>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</si>
  <si>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</si>
  <si>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</si>
  <si>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</si>
  <si>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</si>
  <si>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</si>
  <si>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</si>
  <si>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</si>
  <si>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</si>
  <si>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</si>
  <si>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</si>
  <si>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</si>
  <si>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</si>
  <si>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</si>
  <si>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</si>
  <si>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</si>
  <si>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</si>
  <si>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</si>
  <si>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</si>
  <si>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</si>
  <si>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</si>
  <si>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</si>
  <si>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</si>
  <si>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</si>
  <si>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</si>
  <si>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</si>
  <si>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</si>
  <si>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</si>
  <si>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</si>
  <si>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</si>
  <si>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</si>
  <si>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</si>
  <si>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</si>
  <si>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</si>
  <si>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</si>
  <si>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</si>
  <si>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</si>
  <si>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</si>
  <si>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</si>
  <si>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</si>
  <si>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</si>
  <si>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</si>
  <si>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</si>
  <si>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</si>
  <si>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</si>
  <si>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</si>
  <si>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</si>
  <si>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</si>
  <si>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</si>
  <si>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</si>
  <si>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</si>
  <si>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</si>
  <si>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</si>
  <si>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</si>
  <si>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</si>
  <si>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</si>
  <si>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</si>
  <si>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</si>
  <si>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</si>
  <si>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</si>
  <si>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</si>
  <si>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</si>
  <si>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</si>
  <si>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</si>
  <si>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</si>
  <si>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</si>
  <si>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</si>
  <si>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</si>
  <si>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</si>
  <si>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</si>
  <si>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</si>
  <si>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</si>
  <si>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</si>
  <si>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</si>
  <si>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</si>
  <si>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</si>
  <si>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</si>
  <si>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</si>
  <si>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</si>
  <si>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</si>
  <si>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</si>
  <si>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</si>
  <si>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</si>
  <si>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</si>
  <si>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</si>
  <si>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</si>
  <si>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</si>
  <si>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</si>
  <si>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</si>
  <si>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</si>
  <si>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</si>
  <si>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</si>
  <si>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</si>
  <si>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</si>
  <si>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</si>
  <si>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</si>
  <si>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</si>
  <si>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</si>
  <si>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</si>
  <si>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</si>
  <si>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</si>
  <si>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</si>
  <si>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</si>
  <si>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</si>
  <si>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</si>
  <si>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</si>
  <si>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</si>
  <si>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</si>
  <si>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</si>
  <si>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</si>
  <si>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</si>
  <si>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</si>
  <si>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</si>
  <si>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</si>
  <si>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</si>
  <si>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</si>
  <si>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</si>
  <si>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</si>
  <si>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</si>
  <si>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</si>
  <si>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</si>
  <si>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</si>
  <si>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</si>
  <si>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</si>
  <si>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</si>
  <si>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</si>
  <si>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</si>
  <si>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</si>
  <si>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</si>
  <si>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</si>
  <si>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</si>
  <si>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</si>
  <si>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</si>
  <si>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</si>
  <si>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</si>
  <si>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</si>
  <si>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</si>
  <si>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</si>
  <si>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</si>
  <si>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</si>
  <si>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</si>
  <si>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</si>
  <si>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</si>
  <si>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</si>
  <si>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</si>
  <si>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</si>
  <si>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</si>
  <si>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</si>
  <si>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</si>
  <si>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</si>
  <si>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</si>
  <si>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</si>
  <si>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</si>
  <si>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</si>
  <si>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</si>
  <si>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</si>
  <si>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</si>
  <si>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</si>
  <si>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</si>
  <si>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</si>
  <si>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</si>
  <si>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</si>
  <si>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</si>
  <si>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</si>
  <si>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</si>
  <si>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</si>
  <si>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</si>
  <si>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</si>
  <si>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</si>
  <si>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</si>
  <si>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</si>
  <si>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</si>
  <si>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</si>
  <si>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</si>
  <si>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</si>
  <si>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</si>
  <si>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</si>
  <si>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</si>
  <si>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</si>
  <si>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</si>
  <si>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</si>
  <si>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</si>
  <si>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</si>
  <si>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</si>
  <si>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</si>
  <si>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</si>
  <si>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</si>
  <si>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</si>
  <si>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</si>
  <si>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</si>
  <si>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</si>
  <si>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</si>
  <si>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</si>
  <si>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</si>
  <si>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</si>
  <si>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</si>
  <si>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</si>
  <si>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</si>
  <si>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</si>
  <si>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</si>
  <si>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</si>
  <si>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</si>
  <si>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</si>
  <si>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</si>
  <si>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</si>
  <si>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</si>
  <si>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</si>
  <si>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</si>
  <si>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</si>
  <si>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</si>
  <si>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</si>
  <si>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</si>
  <si>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</si>
  <si>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</si>
  <si>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</si>
  <si>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</si>
  <si>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</si>
  <si>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</si>
  <si>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</si>
  <si>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</si>
  <si>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</si>
  <si>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</si>
  <si>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</si>
  <si>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</si>
  <si>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</si>
  <si>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</si>
  <si>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</si>
  <si>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</si>
  <si>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</si>
  <si>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</si>
  <si>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</si>
  <si>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</si>
  <si>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</si>
  <si>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</si>
  <si>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</si>
  <si>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</si>
  <si>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</si>
  <si>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</si>
  <si>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</si>
  <si>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</si>
  <si>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</si>
  <si>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</si>
  <si>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</si>
  <si>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</si>
  <si>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</si>
  <si>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</si>
  <si>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</si>
  <si>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</si>
  <si>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</si>
  <si>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</si>
  <si>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</si>
  <si>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</si>
  <si>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</si>
  <si>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</si>
  <si>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</si>
  <si>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</si>
  <si>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</si>
  <si>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</si>
  <si>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</si>
  <si>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</si>
  <si>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</si>
  <si>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</si>
  <si>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</si>
  <si>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</si>
  <si>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</si>
  <si>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</si>
  <si>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</si>
  <si>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</si>
  <si>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</si>
  <si>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</si>
  <si>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</si>
  <si>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</si>
  <si>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</si>
  <si>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</si>
  <si>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</si>
  <si>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</si>
  <si>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</si>
  <si>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</si>
  <si>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</si>
  <si>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</si>
  <si>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</si>
  <si>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</si>
  <si>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</si>
  <si>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</si>
  <si>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</si>
  <si>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</si>
  <si>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</si>
  <si>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</si>
  <si>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</si>
  <si>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</si>
  <si>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</si>
  <si>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</si>
  <si>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</si>
  <si>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</si>
  <si>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</si>
  <si>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</si>
  <si>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</si>
  <si>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</si>
  <si>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</si>
  <si>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</si>
  <si>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</si>
  <si>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</si>
  <si>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</si>
  <si>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</si>
  <si>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</si>
  <si>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</si>
  <si>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</si>
  <si>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</si>
  <si>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</si>
  <si>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</si>
  <si>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</si>
  <si>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</si>
  <si>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</si>
  <si>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</si>
  <si>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</si>
  <si>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</si>
  <si>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</si>
  <si>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</si>
  <si>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</si>
  <si>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</si>
  <si>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</si>
  <si>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</si>
  <si>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</si>
  <si>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</si>
  <si>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</si>
  <si>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</si>
  <si>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</si>
  <si>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</si>
  <si>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</si>
  <si>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</si>
  <si>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</si>
  <si>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</si>
  <si>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</si>
  <si>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</si>
  <si>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</si>
  <si>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</si>
  <si>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</si>
  <si>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</si>
  <si>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</si>
  <si>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</si>
  <si>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</si>
  <si>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</si>
  <si>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</si>
  <si>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</si>
  <si>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</si>
  <si>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</si>
  <si>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</si>
  <si>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</si>
  <si>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</si>
  <si>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</si>
  <si>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</si>
  <si>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</si>
  <si>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</si>
  <si>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</si>
  <si>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</si>
  <si>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</si>
  <si>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</si>
  <si>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</si>
  <si>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</si>
  <si>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</si>
  <si>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</si>
  <si>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</si>
  <si>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</si>
  <si>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</si>
  <si>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</si>
  <si>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</si>
  <si>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</si>
  <si>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</si>
  <si>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</si>
  <si>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</si>
  <si>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</si>
  <si>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</si>
  <si>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</si>
  <si>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</si>
  <si>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</si>
  <si>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</si>
  <si>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</si>
  <si>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</si>
  <si>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</si>
  <si>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</si>
  <si>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</si>
  <si>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</si>
  <si>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</si>
  <si>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</si>
  <si>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</si>
  <si>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</si>
  <si>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</si>
  <si>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</si>
  <si>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</si>
  <si>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</si>
  <si>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</si>
  <si>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</si>
  <si>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</si>
  <si>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</si>
  <si>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</si>
  <si>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</si>
  <si>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</si>
  <si>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</si>
  <si>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</si>
  <si>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</si>
  <si>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</si>
  <si>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</si>
  <si>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</si>
  <si>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</si>
  <si>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</si>
  <si>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</si>
  <si>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</si>
  <si>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</si>
  <si>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</si>
  <si>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</si>
  <si>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</si>
  <si>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</si>
  <si>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</si>
  <si>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</si>
  <si>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</si>
  <si>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</si>
  <si>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</si>
  <si>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</si>
  <si>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</si>
  <si>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</si>
  <si>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</si>
  <si>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</si>
  <si>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</si>
  <si>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</si>
  <si>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</si>
  <si>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</si>
  <si>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</si>
  <si>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</si>
  <si>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</si>
  <si>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</si>
  <si>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</si>
  <si>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</si>
  <si>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</si>
  <si>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</si>
  <si>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</si>
  <si>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</si>
  <si>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</si>
  <si>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</si>
  <si>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</si>
  <si>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</si>
  <si>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</si>
  <si>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</si>
  <si>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</si>
  <si>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</si>
  <si>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</si>
  <si>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</si>
  <si>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</si>
  <si>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</si>
  <si>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</si>
  <si>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</si>
  <si>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</si>
  <si>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</si>
  <si>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</si>
  <si>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</si>
  <si>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</si>
  <si>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</si>
  <si>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</si>
  <si>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</si>
  <si>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</si>
  <si>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</si>
  <si>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</si>
  <si>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</si>
  <si>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</si>
  <si>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</si>
  <si>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</si>
  <si>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</si>
  <si>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</si>
  <si>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</si>
  <si>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</si>
  <si>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</si>
  <si>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</si>
  <si>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</si>
  <si>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</si>
  <si>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</si>
  <si>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</si>
  <si>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</si>
  <si>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</si>
  <si>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</si>
  <si>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</si>
  <si>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</si>
  <si>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</si>
  <si>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</si>
  <si>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</si>
  <si>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</si>
  <si>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</si>
  <si>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</si>
  <si>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</si>
  <si>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</si>
  <si>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</si>
  <si>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</si>
  <si>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</si>
  <si>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</si>
  <si>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</si>
  <si>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</si>
  <si>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</si>
  <si>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</si>
  <si>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</si>
  <si>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</si>
  <si>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</si>
  <si>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</si>
  <si>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</si>
  <si>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</si>
  <si>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</si>
  <si>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</si>
  <si>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</si>
  <si>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</si>
  <si>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</si>
  <si>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</si>
  <si>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</si>
  <si>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</si>
  <si>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</si>
  <si>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</si>
  <si>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</si>
  <si>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</si>
  <si>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</si>
  <si>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</si>
  <si>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</si>
  <si>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</si>
  <si>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</si>
  <si>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</si>
  <si>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</si>
  <si>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</si>
  <si>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</si>
  <si>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</si>
  <si>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</si>
  <si>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</si>
  <si>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</si>
  <si>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</si>
  <si>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</si>
  <si>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</si>
  <si>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</si>
  <si>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</si>
  <si>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</si>
  <si>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</si>
  <si>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</si>
  <si>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</si>
  <si>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</si>
  <si>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</si>
  <si>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</si>
  <si>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</si>
  <si>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</si>
  <si>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</si>
  <si>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</si>
  <si>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</si>
  <si>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</si>
  <si>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</si>
  <si>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</si>
  <si>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</si>
  <si>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</si>
  <si>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</si>
  <si>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</si>
  <si>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</si>
  <si>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</si>
  <si>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</si>
  <si>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</si>
  <si>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</si>
  <si>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</si>
  <si>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</si>
  <si>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</si>
  <si>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</si>
  <si>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</si>
  <si>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</si>
  <si>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</si>
  <si>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</si>
  <si>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</si>
  <si>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</si>
  <si>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</si>
  <si>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</si>
  <si>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</si>
  <si>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</si>
  <si>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</si>
  <si>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</si>
  <si>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</si>
  <si>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</si>
  <si>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</si>
  <si>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</si>
  <si>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</si>
  <si>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</si>
  <si>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</si>
  <si>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</si>
  <si>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</si>
  <si>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</si>
  <si>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</si>
  <si>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</si>
  <si>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</si>
  <si>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</si>
  <si>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</si>
  <si>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</si>
  <si>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</si>
  <si>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</si>
  <si>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</si>
  <si>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</si>
  <si>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</si>
  <si>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</si>
  <si>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</si>
  <si>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</si>
  <si>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</si>
  <si>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</si>
  <si>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</si>
  <si>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</si>
  <si>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</si>
  <si>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</si>
  <si>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</si>
  <si>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</si>
  <si>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</si>
  <si>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</si>
  <si>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</si>
  <si>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</si>
  <si>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</si>
  <si>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</si>
  <si>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</si>
  <si>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</si>
  <si>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</si>
  <si>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</si>
  <si>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</si>
  <si>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</si>
  <si>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</si>
  <si>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</si>
  <si>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</si>
  <si>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</si>
  <si>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</si>
  <si>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</si>
  <si>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</si>
  <si>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</si>
  <si>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</si>
  <si>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</si>
  <si>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</si>
  <si>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</si>
  <si>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</si>
  <si>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</si>
  <si>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</si>
  <si>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</si>
  <si>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</si>
  <si>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</si>
  <si>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</si>
  <si>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</si>
  <si>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</si>
  <si>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</si>
  <si>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</si>
  <si>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</si>
  <si>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</si>
  <si>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</si>
  <si>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</si>
  <si>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</si>
  <si>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</si>
  <si>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</si>
  <si>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</si>
  <si>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</si>
  <si>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</si>
  <si>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</si>
  <si>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</si>
  <si>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</si>
  <si>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</si>
  <si>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</si>
  <si>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</si>
  <si>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</si>
  <si>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</si>
  <si>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</si>
  <si>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</si>
  <si>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</si>
  <si>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</si>
  <si>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</si>
  <si>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</si>
  <si>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</si>
  <si>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</si>
  <si>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</si>
  <si>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</si>
  <si>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</si>
  <si>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</si>
  <si>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</si>
  <si>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</si>
  <si>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</si>
  <si>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</si>
  <si>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</si>
  <si>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</si>
  <si>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</si>
  <si>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</si>
  <si>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</si>
  <si>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</si>
  <si>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</si>
  <si>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</si>
  <si>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</si>
  <si>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</si>
  <si>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</si>
  <si>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</si>
  <si>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</si>
  <si>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</si>
  <si>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</si>
  <si>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</si>
  <si>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</si>
  <si>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</si>
  <si>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</si>
  <si>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</si>
  <si>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</si>
  <si>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</si>
  <si>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</si>
  <si>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</si>
  <si>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</si>
  <si>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</si>
  <si>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</si>
  <si>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</si>
  <si>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</si>
  <si>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</si>
  <si>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</si>
  <si>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</si>
  <si>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</si>
  <si>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</si>
  <si>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</si>
  <si>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</si>
  <si>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</si>
  <si>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</si>
  <si>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</si>
  <si>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</si>
  <si>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</si>
  <si>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</si>
  <si>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</si>
  <si>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</si>
  <si>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</si>
  <si>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</si>
  <si>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</si>
  <si>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</si>
  <si>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</si>
  <si>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</si>
  <si>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</si>
  <si>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</si>
  <si>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</si>
  <si>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</si>
  <si>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</si>
  <si>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</si>
  <si>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</si>
  <si>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</si>
  <si>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</si>
  <si>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</si>
  <si>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</si>
  <si>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</si>
  <si>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</si>
  <si>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</si>
  <si>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</si>
  <si>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</si>
  <si>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</si>
  <si>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</si>
  <si>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</si>
  <si>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</si>
  <si>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</si>
  <si>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</si>
  <si>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</si>
  <si>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</si>
  <si>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</si>
  <si>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</si>
  <si>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</si>
  <si>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</si>
  <si>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</si>
  <si>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</si>
  <si>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</si>
  <si>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</si>
  <si>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</si>
  <si>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</si>
  <si>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</si>
  <si>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</si>
  <si>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</si>
  <si>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</si>
  <si>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</si>
  <si>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</si>
  <si>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</si>
  <si>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</si>
  <si>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</si>
  <si>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</si>
  <si>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</si>
  <si>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</si>
  <si>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</si>
  <si>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</si>
  <si>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</si>
  <si>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</si>
  <si>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</si>
  <si>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</si>
  <si>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</si>
  <si>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</si>
  <si>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</si>
  <si>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</si>
  <si>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</si>
  <si>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</si>
  <si>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</si>
  <si>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</si>
  <si>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</si>
  <si>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</si>
  <si>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</si>
  <si>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</si>
  <si>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</si>
  <si>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</si>
  <si>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</si>
  <si>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</si>
  <si>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</si>
  <si>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</si>
  <si>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</si>
  <si>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</si>
  <si>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</si>
  <si>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</si>
  <si>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</si>
  <si>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</si>
  <si>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</si>
  <si>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</si>
  <si>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</si>
  <si>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</si>
  <si>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</si>
  <si>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</si>
  <si>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</si>
  <si>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</si>
  <si>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</si>
  <si>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</si>
  <si>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</si>
  <si>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</si>
  <si>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</si>
  <si>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</si>
  <si>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</si>
  <si>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</si>
  <si>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</si>
  <si>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</si>
  <si>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</si>
  <si>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</si>
  <si>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</si>
  <si>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</si>
  <si>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</si>
  <si>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</si>
  <si>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</si>
  <si>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</si>
  <si>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</si>
  <si>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</si>
  <si>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</si>
  <si>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</si>
  <si>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</si>
  <si>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</si>
  <si>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</si>
  <si>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</si>
  <si>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</si>
  <si>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</si>
  <si>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</si>
  <si>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</si>
  <si>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</si>
  <si>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</si>
  <si>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</si>
  <si>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</si>
  <si>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</si>
  <si>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</si>
  <si>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</si>
  <si>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</si>
  <si>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</si>
  <si>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</si>
  <si>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</si>
  <si>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</si>
  <si>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</si>
  <si>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</si>
  <si>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</si>
  <si>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</si>
  <si>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</si>
  <si>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</si>
  <si>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</si>
  <si>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</si>
  <si>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</si>
  <si>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</si>
  <si>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</si>
  <si>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</si>
  <si>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</si>
  <si>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</si>
  <si>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</si>
  <si>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</si>
  <si>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</si>
  <si>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</si>
  <si>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</si>
  <si>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</si>
  <si>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</si>
  <si>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</si>
  <si>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</si>
  <si>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</si>
  <si>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</si>
  <si>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</si>
  <si>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</si>
  <si>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</si>
  <si>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</si>
  <si>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</si>
  <si>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</si>
  <si>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</si>
  <si>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</si>
  <si>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</si>
  <si>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</si>
  <si>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</si>
  <si>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</si>
  <si>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</si>
  <si>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</si>
  <si>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</si>
  <si>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</si>
  <si>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</si>
  <si>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</si>
  <si>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</si>
  <si>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</si>
  <si>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</si>
  <si>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</si>
  <si>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</si>
  <si>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</si>
  <si>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</si>
  <si>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</si>
  <si>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</si>
  <si>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</si>
  <si>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</si>
  <si>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</si>
  <si>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</si>
  <si>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</si>
  <si>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</si>
  <si>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</si>
  <si>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</si>
  <si>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</si>
  <si>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</si>
  <si>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</si>
  <si>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</si>
  <si>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</si>
  <si>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</si>
  <si>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</si>
  <si>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</si>
  <si>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</si>
  <si>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</si>
  <si>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</si>
  <si>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</si>
  <si>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</si>
  <si>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</si>
  <si>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</si>
  <si>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</si>
  <si>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</si>
  <si>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</si>
  <si>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</si>
  <si>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</si>
  <si>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</si>
  <si>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</si>
  <si>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</si>
  <si>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</si>
  <si>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</si>
  <si>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</si>
  <si>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</si>
  <si>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</si>
  <si>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</si>
  <si>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</si>
  <si>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</si>
  <si>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</si>
  <si>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</si>
  <si>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</si>
  <si>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</si>
  <si>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</si>
  <si>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</si>
  <si>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</si>
  <si>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</si>
  <si>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</si>
  <si>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</si>
  <si>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</si>
  <si>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</si>
  <si>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</si>
  <si>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</si>
  <si>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</si>
  <si>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</si>
  <si>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</si>
  <si>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</si>
  <si>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</si>
  <si>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</si>
  <si>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</si>
  <si>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</si>
  <si>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</si>
  <si>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</si>
  <si>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</si>
  <si>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</si>
  <si>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</si>
  <si>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</si>
  <si>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</si>
  <si>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</si>
  <si>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</si>
  <si>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</si>
  <si>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</si>
  <si>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</si>
  <si>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</si>
  <si>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</si>
  <si>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</si>
  <si>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</si>
  <si>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</si>
  <si>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</si>
  <si>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</si>
  <si>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</si>
  <si>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</si>
  <si>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</si>
  <si>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</si>
  <si>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</si>
  <si>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</si>
  <si>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</si>
  <si>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</si>
  <si>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</si>
  <si>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</si>
  <si>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</si>
  <si>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</si>
  <si>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</si>
  <si>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</si>
  <si>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</si>
  <si>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</si>
  <si>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</si>
  <si>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</si>
  <si>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</si>
  <si>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</si>
  <si>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</si>
  <si>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</si>
  <si>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</si>
  <si>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</si>
  <si>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</si>
  <si>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</si>
  <si>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</si>
  <si>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</si>
  <si>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</si>
  <si>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</si>
  <si>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</si>
  <si>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</si>
  <si>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</si>
  <si>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</si>
  <si>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</si>
  <si>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</si>
  <si>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</si>
  <si>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</si>
  <si>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</si>
  <si>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</si>
  <si>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</si>
  <si>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</si>
  <si>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</si>
  <si>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</si>
  <si>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</si>
  <si>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</si>
  <si>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</si>
  <si>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</si>
  <si>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</si>
  <si>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</si>
  <si>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</si>
  <si>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</si>
  <si>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</si>
  <si>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</si>
  <si>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</si>
  <si>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</si>
  <si>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</si>
  <si>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</si>
  <si>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</si>
  <si>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</si>
  <si>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</si>
  <si>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</si>
  <si>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</si>
  <si>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</si>
  <si>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</si>
  <si>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</si>
  <si>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</si>
  <si>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</si>
  <si>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</si>
  <si>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</si>
  <si>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</si>
  <si>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</si>
  <si>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</si>
  <si>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</si>
  <si>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</si>
  <si>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</si>
  <si>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</si>
  <si>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</si>
  <si>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</si>
  <si>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</si>
  <si>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</si>
  <si>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</si>
  <si>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</si>
  <si>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</si>
  <si>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</si>
  <si>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</si>
  <si>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</si>
  <si>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</si>
  <si>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</si>
  <si>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</si>
  <si>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</si>
  <si>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</si>
  <si>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</si>
  <si>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</si>
  <si>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</si>
  <si>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</si>
  <si>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</si>
  <si>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</si>
  <si>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</si>
  <si>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</si>
  <si>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</si>
  <si>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</si>
  <si>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</si>
  <si>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</si>
  <si>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</si>
  <si>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</si>
  <si>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</si>
  <si>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</si>
  <si>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</si>
  <si>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</si>
  <si>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</si>
  <si>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</si>
  <si>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</si>
  <si>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</si>
  <si>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</si>
  <si>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</si>
  <si>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</si>
  <si>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</si>
  <si>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</si>
  <si>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</si>
  <si>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</si>
  <si>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</si>
  <si>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</si>
  <si>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</si>
  <si>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</si>
  <si>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</si>
  <si>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</si>
  <si>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</si>
  <si>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</si>
  <si>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</si>
  <si>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</si>
  <si>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</si>
  <si>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</si>
  <si>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</si>
  <si>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</si>
  <si>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</si>
  <si>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</si>
  <si>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</si>
  <si>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</si>
  <si>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</si>
  <si>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</si>
  <si>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</si>
  <si>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</si>
  <si>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</si>
  <si>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</si>
  <si>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</si>
  <si>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</si>
  <si>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</si>
  <si>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</si>
  <si>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</si>
  <si>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</si>
  <si>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</si>
  <si>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</si>
  <si>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</si>
  <si>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</si>
  <si>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</si>
  <si>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</si>
  <si>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</si>
  <si>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</si>
  <si>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</si>
  <si>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</si>
  <si>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</si>
  <si>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</si>
  <si>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</si>
  <si>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</si>
  <si>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</si>
  <si>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</si>
  <si>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</si>
  <si>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</si>
  <si>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</si>
  <si>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</si>
  <si>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</si>
  <si>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</si>
  <si>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</si>
  <si>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</si>
  <si>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</si>
  <si>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</si>
  <si>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</si>
  <si>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</si>
  <si>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</si>
  <si>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</si>
  <si>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</si>
  <si>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</si>
  <si>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</si>
  <si>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</si>
  <si>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</si>
  <si>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</si>
  <si>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</si>
  <si>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</si>
  <si>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</si>
  <si>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</si>
  <si>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</si>
  <si>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</si>
  <si>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</si>
  <si>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</si>
  <si>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</si>
  <si>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</si>
  <si>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</si>
  <si>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</si>
  <si>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</si>
  <si>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</si>
  <si>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</si>
  <si>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</si>
  <si>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</si>
  <si>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</si>
  <si>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</si>
  <si>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</si>
  <si>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</si>
  <si>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</si>
  <si>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</si>
  <si>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</si>
  <si>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</si>
  <si>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</si>
  <si>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</si>
  <si>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</si>
  <si>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</si>
  <si>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</si>
  <si>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</si>
  <si>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</si>
  <si>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</si>
  <si>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</si>
  <si>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</si>
  <si>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</si>
  <si>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</si>
  <si>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</si>
  <si>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</si>
  <si>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</si>
  <si>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</si>
  <si>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</si>
  <si>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</si>
  <si>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</si>
  <si>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</si>
  <si>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</si>
  <si>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</si>
  <si>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</si>
  <si>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</si>
  <si>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</si>
  <si>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</si>
  <si>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</si>
  <si>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</si>
  <si>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</si>
  <si>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</si>
  <si>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</si>
  <si>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</si>
  <si>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</si>
  <si>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</si>
  <si>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</si>
  <si>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</si>
  <si>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</si>
  <si>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</si>
  <si>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</si>
  <si>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</si>
  <si>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</si>
  <si>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</si>
  <si>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</si>
  <si>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</si>
  <si>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</si>
  <si>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</si>
  <si>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</si>
  <si>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</si>
  <si>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</si>
  <si>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</si>
  <si>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</si>
  <si>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</si>
  <si>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</si>
  <si>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</si>
  <si>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</si>
  <si>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</si>
  <si>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</si>
  <si>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</si>
  <si>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</si>
  <si>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</si>
  <si>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</si>
  <si>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</si>
  <si>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</si>
  <si>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</si>
  <si>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</si>
  <si>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</si>
  <si>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</si>
  <si>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</si>
  <si>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</si>
  <si>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</si>
  <si>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</si>
  <si>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</si>
  <si>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</si>
  <si>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</si>
  <si>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</si>
  <si>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</si>
  <si>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</si>
  <si>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</si>
  <si>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</si>
  <si>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</si>
  <si>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</si>
  <si>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</si>
  <si>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</si>
  <si>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</si>
  <si>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</si>
  <si>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</si>
  <si>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</si>
  <si>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</si>
  <si>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</si>
  <si>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</si>
  <si>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</si>
  <si>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</si>
  <si>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</si>
  <si>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</si>
  <si>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</si>
  <si>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</si>
  <si>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</si>
  <si>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</si>
  <si>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</si>
  <si>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</si>
  <si>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</si>
  <si>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</si>
  <si>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</si>
  <si>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</si>
  <si>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</si>
  <si>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</si>
  <si>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</si>
  <si>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</si>
  <si>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</si>
  <si>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</si>
  <si>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</si>
  <si>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</si>
  <si>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</si>
  <si>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</si>
  <si>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</si>
  <si>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</si>
  <si>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</si>
  <si>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</si>
  <si>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</si>
  <si>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</si>
  <si>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</si>
  <si>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</si>
  <si>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</si>
  <si>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</si>
  <si>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</si>
  <si>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</si>
  <si>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</si>
  <si>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</si>
  <si>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</si>
  <si>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</si>
  <si>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</si>
  <si>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</si>
  <si>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</si>
  <si>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</si>
  <si>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</si>
  <si>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</si>
  <si>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</si>
  <si>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</si>
  <si>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</si>
  <si>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</si>
  <si>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</si>
  <si>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</si>
  <si>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</si>
  <si>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</si>
  <si>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</si>
  <si>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</si>
  <si>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</si>
  <si>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</si>
  <si>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</si>
  <si>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</si>
  <si>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</si>
  <si>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</si>
  <si>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</si>
  <si>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</si>
  <si>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</si>
  <si>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</si>
  <si>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</si>
  <si>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</si>
  <si>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</si>
  <si>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</si>
  <si>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</si>
  <si>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</si>
  <si>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</si>
  <si>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</si>
  <si>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</si>
  <si>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</si>
  <si>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</si>
  <si>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</si>
  <si>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</si>
  <si>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</si>
  <si>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</si>
  <si>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</si>
  <si>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</si>
  <si>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</si>
  <si>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</si>
  <si>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</si>
  <si>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</si>
  <si>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</si>
  <si>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</si>
  <si>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</si>
  <si>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</si>
  <si>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</si>
  <si>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</si>
  <si>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</si>
  <si>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</si>
  <si>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</si>
  <si>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</si>
  <si>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</si>
  <si>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</si>
  <si>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</si>
  <si>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</si>
  <si>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</si>
  <si>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</si>
  <si>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</si>
  <si>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</si>
  <si>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</si>
  <si>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</si>
  <si>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</si>
  <si>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</si>
  <si>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</si>
  <si>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</si>
  <si>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</si>
  <si>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</si>
  <si>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</si>
  <si>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</si>
  <si>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</si>
  <si>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</si>
  <si>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</si>
  <si>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</si>
  <si>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</si>
  <si>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</si>
  <si>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</si>
  <si>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</si>
  <si>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</si>
  <si>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</si>
  <si>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</si>
  <si>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</si>
  <si>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</si>
  <si>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</si>
  <si>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</si>
  <si>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</si>
  <si>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</si>
  <si>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</si>
  <si>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</si>
  <si>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</si>
  <si>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</si>
  <si>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</si>
  <si>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</si>
  <si>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</si>
  <si>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</si>
  <si>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</si>
  <si>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</si>
  <si>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</si>
  <si>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</si>
  <si>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</si>
  <si>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</si>
  <si>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</si>
  <si>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</si>
  <si>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</si>
  <si>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</si>
  <si>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</si>
  <si>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</si>
  <si>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</si>
  <si>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</si>
  <si>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</si>
  <si>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</si>
  <si>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</si>
  <si>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</si>
  <si>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</si>
  <si>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</si>
  <si>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</si>
  <si>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</si>
  <si>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</si>
  <si>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</si>
  <si>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</si>
  <si>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</si>
  <si>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</si>
  <si>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</si>
  <si>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</si>
  <si>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</si>
  <si>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</si>
  <si>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</si>
  <si>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</si>
  <si>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</si>
  <si>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</si>
  <si>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</si>
  <si>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</si>
  <si>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</si>
  <si>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</si>
  <si>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</si>
  <si>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</si>
  <si>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</si>
  <si>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</si>
  <si>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</si>
  <si>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</si>
  <si>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</si>
  <si>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</si>
  <si>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</si>
  <si>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</si>
  <si>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</si>
  <si>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</si>
  <si>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</si>
  <si>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</si>
  <si>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</si>
  <si>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</si>
  <si>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</si>
  <si>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</si>
  <si>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</si>
  <si>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</si>
  <si>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</si>
  <si>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</si>
  <si>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</si>
  <si>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</si>
  <si>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</si>
  <si>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</si>
  <si>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</si>
  <si>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</si>
  <si>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</si>
  <si>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</si>
  <si>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</si>
  <si>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</si>
  <si>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</si>
  <si>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</si>
  <si>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</si>
  <si>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</si>
  <si>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</si>
  <si>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</si>
  <si>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</si>
  <si>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</si>
  <si>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</si>
  <si>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</si>
  <si>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</si>
  <si>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</si>
  <si>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</si>
  <si>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</si>
  <si>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</si>
  <si>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</si>
  <si>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</si>
  <si>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</si>
  <si>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</si>
  <si>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</si>
  <si>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</si>
  <si>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</si>
  <si>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</si>
  <si>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</si>
  <si>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</si>
  <si>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</si>
  <si>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</si>
  <si>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</si>
  <si>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</si>
  <si>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</si>
  <si>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</si>
  <si>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</si>
  <si>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</si>
  <si>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</si>
  <si>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</si>
  <si>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</si>
  <si>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</si>
  <si>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</si>
  <si>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</si>
  <si>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</si>
  <si>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</si>
  <si>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</si>
  <si>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</si>
  <si>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</si>
  <si>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</si>
  <si>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</si>
  <si>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</si>
  <si>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</si>
  <si>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</si>
  <si>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</si>
  <si>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</si>
  <si>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</si>
  <si>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</si>
  <si>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</si>
  <si>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</si>
  <si>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</si>
  <si>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</si>
  <si>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</si>
  <si>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</si>
  <si>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</si>
  <si>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</si>
  <si>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</si>
  <si>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</si>
  <si>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</si>
  <si>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</si>
  <si>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</si>
  <si>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</si>
  <si>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</si>
  <si>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</si>
  <si>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</si>
  <si>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</si>
  <si>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</si>
  <si>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</si>
  <si>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</si>
  <si>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</si>
  <si>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</si>
  <si>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</si>
  <si>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</si>
  <si>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</si>
  <si>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</si>
  <si>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</si>
  <si>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</si>
  <si>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</si>
  <si>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</si>
  <si>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</si>
  <si>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</si>
  <si>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</si>
  <si>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</si>
  <si>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</si>
  <si>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</si>
  <si>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</si>
  <si>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</si>
  <si>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</si>
  <si>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</si>
  <si>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</si>
  <si>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</si>
  <si>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</si>
  <si>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</si>
  <si>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</si>
  <si>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</si>
  <si>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</si>
  <si>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</si>
  <si>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</si>
  <si>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</si>
  <si>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</si>
  <si>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</si>
  <si>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</si>
  <si>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</si>
  <si>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</si>
  <si>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</si>
  <si>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</si>
  <si>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</si>
  <si>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</si>
  <si>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</si>
  <si>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</si>
  <si>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</si>
  <si>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</si>
  <si>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</si>
  <si>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</si>
  <si>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</si>
  <si>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</si>
  <si>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</si>
  <si>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</si>
  <si>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</si>
  <si>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</si>
  <si>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</si>
  <si>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</si>
  <si>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</si>
  <si>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</si>
  <si>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</si>
  <si>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</si>
  <si>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</si>
  <si>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</si>
  <si>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</si>
  <si>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</si>
  <si>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</si>
  <si>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</si>
  <si>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</si>
  <si>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</si>
  <si>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</si>
  <si>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</si>
  <si>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</si>
  <si>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</si>
  <si>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</si>
  <si>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</si>
  <si>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</si>
  <si>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</si>
  <si>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</si>
  <si>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</si>
  <si>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</si>
  <si>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</si>
  <si>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</si>
  <si>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</si>
  <si>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</si>
  <si>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</si>
  <si>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</si>
  <si>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</si>
  <si>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</si>
  <si>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</si>
  <si>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</si>
  <si>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</si>
  <si>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</si>
  <si>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</si>
  <si>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</si>
  <si>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</si>
  <si>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</si>
  <si>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</si>
  <si>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</si>
  <si>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</si>
  <si>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</si>
  <si>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</si>
  <si>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</si>
  <si>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</si>
  <si>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</si>
  <si>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</si>
  <si>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</si>
  <si>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</si>
  <si>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</si>
  <si>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</si>
  <si>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</si>
  <si>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</si>
  <si>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</si>
  <si>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</si>
  <si>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</si>
  <si>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</si>
  <si>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</si>
  <si>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</si>
  <si>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</si>
  <si>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</si>
  <si>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</si>
  <si>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</si>
  <si>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</si>
  <si>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</si>
  <si>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</si>
  <si>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</si>
  <si>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</si>
  <si>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</si>
  <si>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</si>
  <si>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</si>
  <si>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</si>
  <si>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</si>
  <si>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</si>
  <si>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</si>
  <si>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</si>
  <si>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</si>
  <si>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</si>
  <si>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</si>
  <si>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</si>
  <si>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</si>
  <si>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</si>
  <si>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</si>
  <si>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</si>
  <si>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</si>
  <si>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</si>
  <si>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</si>
  <si>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</si>
  <si>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</si>
  <si>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</si>
  <si>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</si>
  <si>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</si>
  <si>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</si>
  <si>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</si>
  <si>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</si>
  <si>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</si>
  <si>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</si>
  <si>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</si>
  <si>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</si>
  <si>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</si>
  <si>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</si>
  <si>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</si>
  <si>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</si>
  <si>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</si>
  <si>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</si>
  <si>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</si>
  <si>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</si>
  <si>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</si>
  <si>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</si>
  <si>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</si>
  <si>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</si>
  <si>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</si>
  <si>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</si>
  <si>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</si>
  <si>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</si>
  <si>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</si>
  <si>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</si>
  <si>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</si>
  <si>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</si>
  <si>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</si>
  <si>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</si>
  <si>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</si>
  <si>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</si>
  <si>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</si>
  <si>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</si>
  <si>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</si>
  <si>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</si>
  <si>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</si>
  <si>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</si>
  <si>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</si>
  <si>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</si>
  <si>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</si>
  <si>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</si>
  <si>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</si>
  <si>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</si>
  <si>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</si>
  <si>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</si>
  <si>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</si>
  <si>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</si>
  <si>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</si>
  <si>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</si>
  <si>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</si>
  <si>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</si>
  <si>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</si>
  <si>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</si>
  <si>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</si>
  <si>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</si>
  <si>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</si>
  <si>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</si>
  <si>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</si>
  <si>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</si>
  <si>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</si>
  <si>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</si>
  <si>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</si>
  <si>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</si>
  <si>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</si>
  <si>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</si>
  <si>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</si>
  <si>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</si>
  <si>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</si>
  <si>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</si>
  <si>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</si>
  <si>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</si>
  <si>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</si>
  <si>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</si>
  <si>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</si>
  <si>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</si>
  <si>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</si>
  <si>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</si>
  <si>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</si>
  <si>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</si>
  <si>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</si>
  <si>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</si>
  <si>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</si>
  <si>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</si>
  <si>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</si>
  <si>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</si>
  <si>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</si>
  <si>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</si>
  <si>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</si>
  <si>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</si>
  <si>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</si>
  <si>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</si>
  <si>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</si>
  <si>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</si>
  <si>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</si>
  <si>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</si>
  <si>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</si>
  <si>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</si>
  <si>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</si>
  <si>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</si>
  <si>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</si>
  <si>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</si>
  <si>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</si>
  <si>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</si>
  <si>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</si>
  <si>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</si>
  <si>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</si>
  <si>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</si>
  <si>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</si>
  <si>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</si>
  <si>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</si>
  <si>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</si>
  <si>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</si>
  <si>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</si>
  <si>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</si>
  <si>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</si>
  <si>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</si>
  <si>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</si>
  <si>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</si>
  <si>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</si>
  <si>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</si>
  <si>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</si>
  <si>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</si>
  <si>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</si>
  <si>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</si>
  <si>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</si>
  <si>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</si>
  <si>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</si>
  <si>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</si>
  <si>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</si>
  <si>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</si>
  <si>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</si>
  <si>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</si>
  <si>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</si>
  <si>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</si>
  <si>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</si>
  <si>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</si>
  <si>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</si>
  <si>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</si>
  <si>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</si>
  <si>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</si>
  <si>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</si>
  <si>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</si>
  <si>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</si>
  <si>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</si>
  <si>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</si>
  <si>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</si>
  <si>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</si>
  <si>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</si>
  <si>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</si>
  <si>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</si>
  <si>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</si>
  <si>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</si>
  <si>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</si>
  <si>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</si>
  <si>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</si>
  <si>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</si>
  <si>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</si>
  <si>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</si>
  <si>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</si>
  <si>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</si>
  <si>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</si>
  <si>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</si>
  <si>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</si>
  <si>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</si>
  <si>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</si>
  <si>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</si>
  <si>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</si>
  <si>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</si>
  <si>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</si>
  <si>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</si>
  <si>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</si>
  <si>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</si>
  <si>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</si>
  <si>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</si>
  <si>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</si>
  <si>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</si>
  <si>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</si>
  <si>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</si>
  <si>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</si>
  <si>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</si>
  <si>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</si>
  <si>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</si>
  <si>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</si>
  <si>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</si>
  <si>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</si>
  <si>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</si>
  <si>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</si>
  <si>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</si>
  <si>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</si>
  <si>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</si>
  <si>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</si>
  <si>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</si>
  <si>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</si>
  <si>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</si>
  <si>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</si>
  <si>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</si>
  <si>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</si>
  <si>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</si>
  <si>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</si>
  <si>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</si>
  <si>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</si>
  <si>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</si>
  <si>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</si>
  <si>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</si>
  <si>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</si>
  <si>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</si>
  <si>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</si>
  <si>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</si>
  <si>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</si>
  <si>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</si>
  <si>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</si>
  <si>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</si>
  <si>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</si>
  <si>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</si>
  <si>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</si>
  <si>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</si>
  <si>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</si>
  <si>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</si>
  <si>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</si>
  <si>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</si>
  <si>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</si>
  <si>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</si>
  <si>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</si>
  <si>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</si>
  <si>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</si>
  <si>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</si>
  <si>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</si>
  <si>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</si>
  <si>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</si>
  <si>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</si>
  <si>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</si>
  <si>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</si>
  <si>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</si>
  <si>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</si>
  <si>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</si>
  <si>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</si>
  <si>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</si>
  <si>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</si>
  <si>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</si>
  <si>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</si>
  <si>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</si>
  <si>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</si>
  <si>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</si>
  <si>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</si>
  <si>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</si>
  <si>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</si>
  <si>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</si>
  <si>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</si>
  <si>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</si>
  <si>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</si>
  <si>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</si>
  <si>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</si>
  <si>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</si>
  <si>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</si>
  <si>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</si>
  <si>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</si>
  <si>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</si>
  <si>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</si>
  <si>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</si>
  <si>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</si>
  <si>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</si>
  <si>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</si>
  <si>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</si>
  <si>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</si>
  <si>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</si>
  <si>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</si>
  <si>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</si>
  <si>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</si>
  <si>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</si>
  <si>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</si>
  <si>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</si>
  <si>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</si>
  <si>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</si>
  <si>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</si>
  <si>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</si>
  <si>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</si>
  <si>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</si>
  <si>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</si>
  <si>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</si>
  <si>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</si>
  <si>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</si>
  <si>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</si>
  <si>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</si>
  <si>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</si>
  <si>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</si>
  <si>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</si>
  <si>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</si>
  <si>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</si>
  <si>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</si>
  <si>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</si>
  <si>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</si>
  <si>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</si>
  <si>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</si>
  <si>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</si>
  <si>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</si>
  <si>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</si>
  <si>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</si>
  <si>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</si>
  <si>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</si>
  <si>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</si>
  <si>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</si>
  <si>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</si>
  <si>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</si>
  <si>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</si>
  <si>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</si>
  <si>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</si>
  <si>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</si>
  <si>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</si>
  <si>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</si>
  <si>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</si>
  <si>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</si>
  <si>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</si>
  <si>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</si>
  <si>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</si>
  <si>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</si>
  <si>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</si>
  <si>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</si>
  <si>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</si>
  <si>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</si>
  <si>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</si>
  <si>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</si>
  <si>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</si>
  <si>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</si>
  <si>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</si>
  <si>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</si>
  <si>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</si>
  <si>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</si>
  <si>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</si>
  <si>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</si>
  <si>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</si>
  <si>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</si>
  <si>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</si>
  <si>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</si>
  <si>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</si>
  <si>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</si>
  <si>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</si>
  <si>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</si>
  <si>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</si>
  <si>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</si>
  <si>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</si>
  <si>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</si>
  <si>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</si>
  <si>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</si>
  <si>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</si>
  <si>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</si>
  <si>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</si>
  <si>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</si>
  <si>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</si>
  <si>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</si>
  <si>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</si>
  <si>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</si>
  <si>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</si>
  <si>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</si>
  <si>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</si>
  <si>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</si>
  <si>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</si>
  <si>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</si>
  <si>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</si>
  <si>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</si>
  <si>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</si>
  <si>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</si>
  <si>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</si>
  <si>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</si>
  <si>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</si>
  <si>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</si>
  <si>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</si>
  <si>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</si>
  <si>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</si>
  <si>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</si>
  <si>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</si>
  <si>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</si>
  <si>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</si>
  <si>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</si>
  <si>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</si>
  <si>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</si>
  <si>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</si>
  <si>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</si>
  <si>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</si>
  <si>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</si>
  <si>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</si>
  <si>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</si>
  <si>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</si>
  <si>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</si>
  <si>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</si>
  <si>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</si>
  <si>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</si>
  <si>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</si>
  <si>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</si>
  <si>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</si>
  <si>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</si>
  <si>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</si>
  <si>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</si>
  <si>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</si>
  <si>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</si>
  <si>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</si>
  <si>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</si>
  <si>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</si>
  <si>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</si>
  <si>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</si>
  <si>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</si>
  <si>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</si>
  <si>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</si>
  <si>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</si>
  <si>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</si>
  <si>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</si>
  <si>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</si>
  <si>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</si>
  <si>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</si>
  <si>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</si>
  <si>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</si>
  <si>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</si>
  <si>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</si>
  <si>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</si>
  <si>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</si>
  <si>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</si>
  <si>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</si>
  <si>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</si>
  <si>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</si>
  <si>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</si>
  <si>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</si>
  <si>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</si>
  <si>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</si>
  <si>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</si>
  <si>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</si>
  <si>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</si>
  <si>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</si>
  <si>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</si>
  <si>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</si>
  <si>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</si>
  <si>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</si>
  <si>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</si>
  <si>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</si>
  <si>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</si>
  <si>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</si>
  <si>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</si>
  <si>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</si>
  <si>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</si>
  <si>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</si>
  <si>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</si>
  <si>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</si>
  <si>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</si>
  <si>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</si>
  <si>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</si>
  <si>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</si>
  <si>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</si>
  <si>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</si>
  <si>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</si>
  <si>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</si>
  <si>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</si>
  <si>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</si>
  <si>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</si>
  <si>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</si>
  <si>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</si>
  <si>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</si>
  <si>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</si>
  <si>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</si>
  <si>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</si>
  <si>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</si>
  <si>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</si>
  <si>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</si>
  <si>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</si>
  <si>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</si>
  <si>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</si>
  <si>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</si>
  <si>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</si>
  <si>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</si>
  <si>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</si>
  <si>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</si>
  <si>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</si>
  <si>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</si>
  <si>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</si>
  <si>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</si>
  <si>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</si>
  <si>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</si>
  <si>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</si>
  <si>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</si>
  <si>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</si>
  <si>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</si>
  <si>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</si>
  <si>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</si>
  <si>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</si>
  <si>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</si>
  <si>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</si>
  <si>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</si>
  <si>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</si>
  <si>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</si>
  <si>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</si>
  <si>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</si>
  <si>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</si>
  <si>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</si>
  <si>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</si>
  <si>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</si>
  <si>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</si>
  <si>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</si>
  <si>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</si>
  <si>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</si>
  <si>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</si>
  <si>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</si>
  <si>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</si>
  <si>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</si>
  <si>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</si>
  <si>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</si>
  <si>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</si>
  <si>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</si>
  <si>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</si>
  <si>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</si>
  <si>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</si>
  <si>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</si>
  <si>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</si>
  <si>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</si>
  <si>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</si>
  <si>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</si>
  <si>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</si>
  <si>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</si>
  <si>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</si>
  <si>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</si>
  <si>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</si>
  <si>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</si>
  <si>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</si>
  <si>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</si>
  <si>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</si>
  <si>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</si>
  <si>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</si>
  <si>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</si>
  <si>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</si>
  <si>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</si>
  <si>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</si>
  <si>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</si>
  <si>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</si>
  <si>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</si>
  <si>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</si>
  <si>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</si>
  <si>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</si>
  <si>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</si>
  <si>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</si>
  <si>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</si>
  <si>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</si>
  <si>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</si>
  <si>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</si>
  <si>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</si>
  <si>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</si>
  <si>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</si>
  <si>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</si>
  <si>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</si>
  <si>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</si>
  <si>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</si>
  <si>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</si>
  <si>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</si>
  <si>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</si>
  <si>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</si>
  <si>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</si>
  <si>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</si>
  <si>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</si>
  <si>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</si>
  <si>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</si>
  <si>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</si>
  <si>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</si>
  <si>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</si>
  <si>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</si>
  <si>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</si>
  <si>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</si>
  <si>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</si>
  <si>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</si>
  <si>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</si>
  <si>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</si>
  <si>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</si>
  <si>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</si>
  <si>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</si>
  <si>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</si>
  <si>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</si>
  <si>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</si>
  <si>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</si>
  <si>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</si>
  <si>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</si>
  <si>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</si>
  <si>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</si>
  <si>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</si>
  <si>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</si>
  <si>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</si>
  <si>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</si>
  <si>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</si>
  <si>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</si>
  <si>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</si>
  <si>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</si>
  <si>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</si>
  <si>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</si>
  <si>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</si>
  <si>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</si>
  <si>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</si>
  <si>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</si>
  <si>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</si>
  <si>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</si>
  <si>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</si>
  <si>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</si>
  <si>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</si>
  <si>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</si>
  <si>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</si>
  <si>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</si>
  <si>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</si>
  <si>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</si>
  <si>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</si>
  <si>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</si>
  <si>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</si>
  <si>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</si>
  <si>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</si>
  <si>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</si>
  <si>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</si>
  <si>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</si>
  <si>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</si>
  <si>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</si>
  <si>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</si>
  <si>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</si>
  <si>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</si>
  <si>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</si>
  <si>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</si>
  <si>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</si>
  <si>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</si>
  <si>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</si>
  <si>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</si>
  <si>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</si>
  <si>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</si>
  <si>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</si>
  <si>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</si>
  <si>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</si>
  <si>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</si>
  <si>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</si>
  <si>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</si>
  <si>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</si>
  <si>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</si>
  <si>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</si>
  <si>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</si>
  <si>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</si>
  <si>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</si>
  <si>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</si>
  <si>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</si>
  <si>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</si>
  <si>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</si>
  <si>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</si>
  <si>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</si>
  <si>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</si>
  <si>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</si>
  <si>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</si>
  <si>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</si>
  <si>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</si>
  <si>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</si>
  <si>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</si>
  <si>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</si>
  <si>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</si>
  <si>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</si>
  <si>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</si>
  <si>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</si>
  <si>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</si>
  <si>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</si>
  <si>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</si>
  <si>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</si>
  <si>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</si>
  <si>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</si>
  <si>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</si>
  <si>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</si>
  <si>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</si>
  <si>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</si>
  <si>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</si>
  <si>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</si>
  <si>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</si>
  <si>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</si>
  <si>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</si>
  <si>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</si>
  <si>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</si>
  <si>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</si>
  <si>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</si>
  <si>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</si>
  <si>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</si>
  <si>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</si>
  <si>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</si>
  <si>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</si>
  <si>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</si>
  <si>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</si>
  <si>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</si>
  <si>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</si>
  <si>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</si>
  <si>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</si>
  <si>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</si>
  <si>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</si>
  <si>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</si>
  <si>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</si>
  <si>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</si>
  <si>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</si>
  <si>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</si>
  <si>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</si>
  <si>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</si>
  <si>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</si>
  <si>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</si>
  <si>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</si>
  <si>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</si>
  <si>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</si>
  <si>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</si>
  <si>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</si>
  <si>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</si>
  <si>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</si>
  <si>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</si>
  <si>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</si>
  <si>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</si>
  <si>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</si>
  <si>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</si>
  <si>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</si>
  <si>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</si>
  <si>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</si>
  <si>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</si>
  <si>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</si>
  <si>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</si>
  <si>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</si>
  <si>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</si>
  <si>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</si>
  <si>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</si>
  <si>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</si>
  <si>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</si>
  <si>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</si>
  <si>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</si>
  <si>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</si>
  <si>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</si>
  <si>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</si>
  <si>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</si>
  <si>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</si>
  <si>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</si>
  <si>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</si>
  <si>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</si>
  <si>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</si>
  <si>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</si>
  <si>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</si>
  <si>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</si>
  <si>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</si>
  <si>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</si>
  <si>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</si>
  <si>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</si>
  <si>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</si>
  <si>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</si>
  <si>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</si>
  <si>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</si>
  <si>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</si>
  <si>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</si>
  <si>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</si>
  <si>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</si>
  <si>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</si>
  <si>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</si>
  <si>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</si>
  <si>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</si>
  <si>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</si>
  <si>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</si>
  <si>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</si>
  <si>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</si>
  <si>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</si>
  <si>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</si>
  <si>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</si>
  <si>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</si>
  <si>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</si>
  <si>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</si>
  <si>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</si>
  <si>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</si>
  <si>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</si>
  <si>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</si>
  <si>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</si>
  <si>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</si>
  <si>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</si>
  <si>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</si>
  <si>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</si>
  <si>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</si>
  <si>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</si>
  <si>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</si>
  <si>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</si>
  <si>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</si>
  <si>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</si>
  <si>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</si>
  <si>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</si>
  <si>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</si>
  <si>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</si>
  <si>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</si>
  <si>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</si>
  <si>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</si>
  <si>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</si>
  <si>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</si>
  <si>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</si>
  <si>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</si>
  <si>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</si>
  <si>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</si>
  <si>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</si>
  <si>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</si>
  <si>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</si>
  <si>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</si>
  <si>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</si>
  <si>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</si>
  <si>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</si>
  <si>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</si>
  <si>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</si>
  <si>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</si>
  <si>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</si>
  <si>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</si>
  <si>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</si>
  <si>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</si>
  <si>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</si>
  <si>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</si>
  <si>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</si>
  <si>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</si>
  <si>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</si>
  <si>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</si>
  <si>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</si>
  <si>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</si>
  <si>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</si>
  <si>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</si>
  <si>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</si>
  <si>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</si>
  <si>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</si>
  <si>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</si>
  <si>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</si>
  <si>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</si>
  <si>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</si>
  <si>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</si>
  <si>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</si>
  <si>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</si>
  <si>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</si>
  <si>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</si>
  <si>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</si>
  <si>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</si>
  <si>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</si>
  <si>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</si>
  <si>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</si>
  <si>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</si>
  <si>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</si>
  <si>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</si>
  <si>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</si>
  <si>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</si>
  <si>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</si>
  <si>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</si>
  <si>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</si>
  <si>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</si>
  <si>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</si>
  <si>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</si>
  <si>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</si>
  <si>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</si>
  <si>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</si>
  <si>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</si>
  <si>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</si>
  <si>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</si>
  <si>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</si>
  <si>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</si>
  <si>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</si>
  <si>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</si>
  <si>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</si>
  <si>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</si>
  <si>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</si>
  <si>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</si>
  <si>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</si>
  <si>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</si>
  <si>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</si>
  <si>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</si>
  <si>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</si>
  <si>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</si>
  <si>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</si>
  <si>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</si>
  <si>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</si>
  <si>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</si>
  <si>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</si>
  <si>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</si>
  <si>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</si>
  <si>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</si>
  <si>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</si>
  <si>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</si>
  <si>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</si>
  <si>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</si>
  <si>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</si>
  <si>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</si>
  <si>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</si>
  <si>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</si>
  <si>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</si>
  <si>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</si>
  <si>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</si>
  <si>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</si>
  <si>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</si>
  <si>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</si>
  <si>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</si>
  <si>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</si>
  <si>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</si>
  <si>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</si>
  <si>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</si>
  <si>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</si>
  <si>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</si>
  <si>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</si>
  <si>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</si>
  <si>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</si>
  <si>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</si>
  <si>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</si>
  <si>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</si>
  <si>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</si>
  <si>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</si>
  <si>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</si>
  <si>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</si>
  <si>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</si>
  <si>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</si>
  <si>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</si>
  <si>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</si>
  <si>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</si>
  <si>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</si>
  <si>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</si>
  <si>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</si>
  <si>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</si>
  <si>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</si>
  <si>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</si>
  <si>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</si>
  <si>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</si>
  <si>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</si>
  <si>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</si>
  <si>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</si>
  <si>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</si>
  <si>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</si>
  <si>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</si>
  <si>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</si>
  <si>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</si>
  <si>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</si>
  <si>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</si>
  <si>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</si>
  <si>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</si>
  <si>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</si>
  <si>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</si>
  <si>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</si>
  <si>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</si>
  <si>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</si>
  <si>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</si>
  <si>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</si>
  <si>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</si>
  <si>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</si>
  <si>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</si>
  <si>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</si>
  <si>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</si>
  <si>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</si>
  <si>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</si>
  <si>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</si>
  <si>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</si>
  <si>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</si>
  <si>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</si>
  <si>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</si>
  <si>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</si>
  <si>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</si>
  <si>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</si>
  <si>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</si>
  <si>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</si>
  <si>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</si>
  <si>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</si>
  <si>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</si>
  <si>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</si>
  <si>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</si>
  <si>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</si>
  <si>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</si>
  <si>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</si>
  <si>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</si>
  <si>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</si>
  <si>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</si>
  <si>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</si>
  <si>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</si>
  <si>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</si>
  <si>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</si>
  <si>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</si>
  <si>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</si>
  <si>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</si>
  <si>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</si>
  <si>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</si>
  <si>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</si>
  <si>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</si>
  <si>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</si>
  <si>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</si>
  <si>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</si>
  <si>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</si>
  <si>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</si>
  <si>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</si>
  <si>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</si>
  <si>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</si>
  <si>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</si>
  <si>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</si>
  <si>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</si>
  <si>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</si>
  <si>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</si>
  <si>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</si>
  <si>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</si>
  <si>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</si>
  <si>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</si>
  <si>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</si>
  <si>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</si>
  <si>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</si>
  <si>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</si>
  <si>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</si>
  <si>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</si>
  <si>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</si>
  <si>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</si>
  <si>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</si>
  <si>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</si>
  <si>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</si>
  <si>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</si>
  <si>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</si>
  <si>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</si>
  <si>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</si>
  <si>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</si>
  <si>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</si>
  <si>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</si>
  <si>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</si>
  <si>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</si>
  <si>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</si>
  <si>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</si>
  <si>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</si>
  <si>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</si>
  <si>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</si>
  <si>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</si>
  <si>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</si>
  <si>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</si>
  <si>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</si>
  <si>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</si>
  <si>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</si>
  <si>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</si>
  <si>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</si>
  <si>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</si>
  <si>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</si>
  <si>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</si>
  <si>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</si>
  <si>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</si>
  <si>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</si>
  <si>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</si>
  <si>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</si>
  <si>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</si>
  <si>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</si>
  <si>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</si>
  <si>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</si>
  <si>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</si>
  <si>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</si>
  <si>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</si>
  <si>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</si>
  <si>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</si>
  <si>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</si>
  <si>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</si>
  <si>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</si>
  <si>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</si>
  <si>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</si>
  <si>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</si>
  <si>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</si>
  <si>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</si>
  <si>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</si>
  <si>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</si>
  <si>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</si>
  <si>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</si>
  <si>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</si>
  <si>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</si>
  <si>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</si>
  <si>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</si>
  <si>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</si>
  <si>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</si>
  <si>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</si>
  <si>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</si>
  <si>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</si>
  <si>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</si>
  <si>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</si>
  <si>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</si>
  <si>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</si>
  <si>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</si>
  <si>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</si>
  <si>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</si>
  <si>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</si>
  <si>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</si>
  <si>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</si>
  <si>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</si>
  <si>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</si>
  <si>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</si>
  <si>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</si>
  <si>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</si>
  <si>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</si>
  <si>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</si>
  <si>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</si>
  <si>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</si>
  <si>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</si>
  <si>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</si>
  <si>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</si>
  <si>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</si>
  <si>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</si>
  <si>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</si>
  <si>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</si>
  <si>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</si>
  <si>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</si>
  <si>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</si>
  <si>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</si>
  <si>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</si>
  <si>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</si>
  <si>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</si>
  <si>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</si>
  <si>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</si>
  <si>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</si>
  <si>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</si>
  <si>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</si>
  <si>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</si>
  <si>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</si>
  <si>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</si>
  <si>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</si>
  <si>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</si>
  <si>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</si>
  <si>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</si>
  <si>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</si>
  <si>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</si>
  <si>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</si>
  <si>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</si>
  <si>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</si>
  <si>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</si>
  <si>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</si>
  <si>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</si>
  <si>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</si>
  <si>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</si>
  <si>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</si>
  <si>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</si>
  <si>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</si>
  <si>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</si>
  <si>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</si>
  <si>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</si>
  <si>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</si>
  <si>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</si>
  <si>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</si>
  <si>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</si>
  <si>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</si>
  <si>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</si>
  <si>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</si>
  <si>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</si>
  <si>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</si>
  <si>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</si>
  <si>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</si>
  <si>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</si>
  <si>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</si>
  <si>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</si>
  <si>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</si>
  <si>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</si>
  <si>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</si>
  <si>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</si>
  <si>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</si>
  <si>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</si>
  <si>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</si>
  <si>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</si>
  <si>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</si>
  <si>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</si>
  <si>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</si>
  <si>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</si>
  <si>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</si>
  <si>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</si>
  <si>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</si>
  <si>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</si>
  <si>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</si>
  <si>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</si>
  <si>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</si>
  <si>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</si>
  <si>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</si>
  <si>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</si>
  <si>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</si>
  <si>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</si>
  <si>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</si>
  <si>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</si>
  <si>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</si>
  <si>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</si>
  <si>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</si>
  <si>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</si>
  <si>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</si>
  <si>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</si>
  <si>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</si>
  <si>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</si>
  <si>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</si>
  <si>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</si>
  <si>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</si>
  <si>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</si>
  <si>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</si>
  <si>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</si>
  <si>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</si>
  <si>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</si>
  <si>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</si>
  <si>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</si>
  <si>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</si>
  <si>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</si>
  <si>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</si>
  <si>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</si>
  <si>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</si>
  <si>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</si>
  <si>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</si>
  <si>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</si>
  <si>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</si>
  <si>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</si>
  <si>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</si>
  <si>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</si>
  <si>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</si>
  <si>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</si>
  <si>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</si>
  <si>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</si>
  <si>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</si>
  <si>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</si>
  <si>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</si>
  <si>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</si>
  <si>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</si>
  <si>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</si>
  <si>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</si>
  <si>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</si>
  <si>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</si>
  <si>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</si>
  <si>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</si>
  <si>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</si>
  <si>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</si>
  <si>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</si>
  <si>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</si>
  <si>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</si>
  <si>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</si>
  <si>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</si>
  <si>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</si>
  <si>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</si>
  <si>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</si>
  <si>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</si>
  <si>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</si>
  <si>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</si>
  <si>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</si>
  <si>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</si>
  <si>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</si>
  <si>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</si>
  <si>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</si>
  <si>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</si>
  <si>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</si>
  <si>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</si>
  <si>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</si>
  <si>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</si>
  <si>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</si>
  <si>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</si>
  <si>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</si>
  <si>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</si>
  <si>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</si>
  <si>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</si>
  <si>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</si>
  <si>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</si>
  <si>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</si>
  <si>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</si>
  <si>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</si>
  <si>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</si>
  <si>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</si>
  <si>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</si>
  <si>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</si>
  <si>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</si>
  <si>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</si>
  <si>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</si>
  <si>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</si>
  <si>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</si>
  <si>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</si>
  <si>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</si>
  <si>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</si>
  <si>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</si>
  <si>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</si>
  <si>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</si>
  <si>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</si>
  <si>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</si>
  <si>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</si>
  <si>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</si>
  <si>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</si>
  <si>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</si>
  <si>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</si>
  <si>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</si>
  <si>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</si>
  <si>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</si>
  <si>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</si>
  <si>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</si>
  <si>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</si>
  <si>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</si>
  <si>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</si>
  <si>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</si>
  <si>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</si>
  <si>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</si>
  <si>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</si>
  <si>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</si>
  <si>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</si>
  <si>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</si>
  <si>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</si>
  <si>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</si>
  <si>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</si>
  <si>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</si>
  <si>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</si>
  <si>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</si>
  <si>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</si>
  <si>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</si>
  <si>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</si>
  <si>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</si>
  <si>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</si>
  <si>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</si>
  <si>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</si>
  <si>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</si>
  <si>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</si>
  <si>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</si>
  <si>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</si>
  <si>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</si>
  <si>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</si>
  <si>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</si>
  <si>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</si>
  <si>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</si>
  <si>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</si>
  <si>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</si>
  <si>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</si>
  <si>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</si>
  <si>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</si>
  <si>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</si>
  <si>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</si>
  <si>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</si>
  <si>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</si>
  <si>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</si>
  <si>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</si>
  <si>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</si>
  <si>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</si>
  <si>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</si>
  <si>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</si>
  <si>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</si>
  <si>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</si>
  <si>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</si>
  <si>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</si>
  <si>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</si>
  <si>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</si>
  <si>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</si>
  <si>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</si>
  <si>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</si>
  <si>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</si>
  <si>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</si>
  <si>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</si>
  <si>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</si>
  <si>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</si>
  <si>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</si>
  <si>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</si>
  <si>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</si>
  <si>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</si>
  <si>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</si>
  <si>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</si>
  <si>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</si>
  <si>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</si>
  <si>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</si>
  <si>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</si>
  <si>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</si>
  <si>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</si>
  <si>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</si>
  <si>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</si>
  <si>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</si>
  <si>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</si>
  <si>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</si>
  <si>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</si>
  <si>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</si>
  <si>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</si>
  <si>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</si>
  <si>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</si>
  <si>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</si>
  <si>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</si>
  <si>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</si>
  <si>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</si>
  <si>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</si>
  <si>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</si>
  <si>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</si>
  <si>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</si>
  <si>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</si>
  <si>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</si>
  <si>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</si>
  <si>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</si>
  <si>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</si>
  <si>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</si>
  <si>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</si>
  <si>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</si>
  <si>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</si>
  <si>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</si>
  <si>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</si>
  <si>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</si>
  <si>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</si>
  <si>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</si>
  <si>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</si>
  <si>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</si>
  <si>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</si>
  <si>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</si>
  <si>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</si>
  <si>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</si>
  <si>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</si>
  <si>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</si>
  <si>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</si>
  <si>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</si>
  <si>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</si>
  <si>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</si>
  <si>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</si>
  <si>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</si>
  <si>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</si>
  <si>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</si>
  <si>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</si>
  <si>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</si>
  <si>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</si>
  <si>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</si>
  <si>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</si>
  <si>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</si>
  <si>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</si>
  <si>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</si>
  <si>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</si>
  <si>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</si>
  <si>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</si>
  <si>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</si>
  <si>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</si>
  <si>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</si>
  <si>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</si>
  <si>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</si>
  <si>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</si>
  <si>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</si>
  <si>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</si>
  <si>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</si>
  <si>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</si>
  <si>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</si>
  <si>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</si>
  <si>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</si>
  <si>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</si>
  <si>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</si>
  <si>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</si>
  <si>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</si>
  <si>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</si>
  <si>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</si>
  <si>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</si>
  <si>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</si>
  <si>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</si>
  <si>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</si>
  <si>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</si>
  <si>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</si>
  <si>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</si>
  <si>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</si>
  <si>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</si>
  <si>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</si>
  <si>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</si>
  <si>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</si>
  <si>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</si>
  <si>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</si>
  <si>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</si>
  <si>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</si>
  <si>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</si>
  <si>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</si>
  <si>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</si>
  <si>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</si>
  <si>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</si>
  <si>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</si>
  <si>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</si>
  <si>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</si>
  <si>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</si>
  <si>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</si>
  <si>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</si>
  <si>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</si>
  <si>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</si>
  <si>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</si>
  <si>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</si>
  <si>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</si>
  <si>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</si>
  <si>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</si>
  <si>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</si>
  <si>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</si>
  <si>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</si>
  <si>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</si>
  <si>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</si>
  <si>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</si>
  <si>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</si>
  <si>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</si>
  <si>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</si>
  <si>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</si>
  <si>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</si>
  <si>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</si>
  <si>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</si>
  <si>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</si>
  <si>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</si>
  <si>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</si>
  <si>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</si>
  <si>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</si>
  <si>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</si>
  <si>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</si>
  <si>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</si>
  <si>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</si>
  <si>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</si>
  <si>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</si>
  <si>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</si>
  <si>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</si>
  <si>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</si>
  <si>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</si>
  <si>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</si>
  <si>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</si>
  <si>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</si>
  <si>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</si>
  <si>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</si>
  <si>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</si>
  <si>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</si>
  <si>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</si>
  <si>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</si>
  <si>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</si>
  <si>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</si>
  <si>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</si>
  <si>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</si>
  <si>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</si>
  <si>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</si>
  <si>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</si>
  <si>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</si>
  <si>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</si>
  <si>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</si>
  <si>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</si>
  <si>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</si>
  <si>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</si>
  <si>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</si>
  <si>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</si>
  <si>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</si>
  <si>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</si>
  <si>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</si>
  <si>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</si>
  <si>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</si>
  <si>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</si>
  <si>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</si>
  <si>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</si>
  <si>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</si>
  <si>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</si>
  <si>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</si>
  <si>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</si>
  <si>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</si>
  <si>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</si>
  <si>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</si>
  <si>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</si>
  <si>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</si>
  <si>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</si>
  <si>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</si>
  <si>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</si>
  <si>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</si>
  <si>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</si>
  <si>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</si>
  <si>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</si>
  <si>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</si>
  <si>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</si>
  <si>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</si>
  <si>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</si>
  <si>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</si>
  <si>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</si>
  <si>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</si>
  <si>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</si>
  <si>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</si>
  <si>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</si>
  <si>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</si>
  <si>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</si>
  <si>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</si>
  <si>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</si>
  <si>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</si>
  <si>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</si>
  <si>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</si>
  <si>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</si>
  <si>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</si>
  <si>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</si>
  <si>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</si>
  <si>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</si>
  <si>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</si>
  <si>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</si>
  <si>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</si>
  <si>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</si>
  <si>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</si>
  <si>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</si>
  <si>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</si>
  <si>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</si>
  <si>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</si>
  <si>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</si>
  <si>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</si>
  <si>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</si>
  <si>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</si>
  <si>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</si>
  <si>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</si>
  <si>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</si>
  <si>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</si>
  <si>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</si>
  <si>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</si>
  <si>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</si>
  <si>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</si>
  <si>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</si>
  <si>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</si>
  <si>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</si>
  <si>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</si>
  <si>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</si>
  <si>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</si>
  <si>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</si>
  <si>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</si>
  <si>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</si>
  <si>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</si>
  <si>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</si>
  <si>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</si>
  <si>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</si>
  <si>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</si>
  <si>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</si>
  <si>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</si>
  <si>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</si>
  <si>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</si>
  <si>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</si>
  <si>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</si>
  <si>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</si>
  <si>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</si>
  <si>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</si>
  <si>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</si>
  <si>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</si>
  <si>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</si>
  <si>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</si>
  <si>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</si>
  <si>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</si>
  <si>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</si>
  <si>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</si>
  <si>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</si>
  <si>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</si>
  <si>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</si>
  <si>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</si>
  <si>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</si>
  <si>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</si>
  <si>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</si>
  <si>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</si>
  <si>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</si>
  <si>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</si>
  <si>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</si>
  <si>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</si>
  <si>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</si>
  <si>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</si>
  <si>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</si>
  <si>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</si>
  <si>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</si>
  <si>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</si>
  <si>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</si>
  <si>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</si>
  <si>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</si>
  <si>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</si>
  <si>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</si>
  <si>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</si>
  <si>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</si>
  <si>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</si>
  <si>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</si>
  <si>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</si>
  <si>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</si>
  <si>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</si>
  <si>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</si>
  <si>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</si>
  <si>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</si>
  <si>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</si>
  <si>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</si>
  <si>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</si>
  <si>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</si>
  <si>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</si>
  <si>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</si>
  <si>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</si>
  <si>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</si>
  <si>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</si>
  <si>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</si>
  <si>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</si>
  <si>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</si>
  <si>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</si>
  <si>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</si>
  <si>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</si>
  <si>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</si>
  <si>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</si>
  <si>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</si>
  <si>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</si>
  <si>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</si>
  <si>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</si>
  <si>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</si>
  <si>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</si>
  <si>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</si>
  <si>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</si>
  <si>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</si>
  <si>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</si>
  <si>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</si>
  <si>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</si>
  <si>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</si>
  <si>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</si>
  <si>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</si>
  <si>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</si>
  <si>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</si>
  <si>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</si>
  <si>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</si>
  <si>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</si>
  <si>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</si>
  <si>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</si>
  <si>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</si>
  <si>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</si>
  <si>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</si>
  <si>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</si>
  <si>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</si>
  <si>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</si>
  <si>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</si>
  <si>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</si>
  <si>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</si>
  <si>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</si>
  <si>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</si>
  <si>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</si>
  <si>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</si>
  <si>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</si>
  <si>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</si>
  <si>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</si>
  <si>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</si>
  <si>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</si>
  <si>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</si>
  <si>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</si>
  <si>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</si>
  <si>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</si>
  <si>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</si>
  <si>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</si>
  <si>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</si>
  <si>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</si>
  <si>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</si>
  <si>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</si>
  <si>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</si>
  <si>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</si>
  <si>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</si>
  <si>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</si>
  <si>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</si>
  <si>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</si>
  <si>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</si>
  <si>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</si>
  <si>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</si>
  <si>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</si>
  <si>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</si>
  <si>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</si>
  <si>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</si>
  <si>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</si>
  <si>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</si>
  <si>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</si>
  <si>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</si>
  <si>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</si>
  <si>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</si>
  <si>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</si>
  <si>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</si>
  <si>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</si>
  <si>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</si>
  <si>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</si>
  <si>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</si>
  <si>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</si>
  <si>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</si>
  <si>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</si>
  <si>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</si>
  <si>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</si>
  <si>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</si>
  <si>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</si>
  <si>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</si>
  <si>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</si>
  <si>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</si>
  <si>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</si>
  <si>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</si>
  <si>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</si>
  <si>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</si>
  <si>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</si>
  <si>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</si>
  <si>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</si>
  <si>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</si>
  <si>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</si>
  <si>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</si>
  <si>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</si>
  <si>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</si>
  <si>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</si>
  <si>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</si>
  <si>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</si>
  <si>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</si>
  <si>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</si>
  <si>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</si>
  <si>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</si>
  <si>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</si>
  <si>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</si>
  <si>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</si>
  <si>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</si>
  <si>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</si>
  <si>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</si>
  <si>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</si>
  <si>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</si>
  <si>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</si>
  <si>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</si>
  <si>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</si>
  <si>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</si>
  <si>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</si>
  <si>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</si>
  <si>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</si>
  <si>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</si>
  <si>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</si>
  <si>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</si>
  <si>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</si>
  <si>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</si>
  <si>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</si>
  <si>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</si>
  <si>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</si>
  <si>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</si>
  <si>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</si>
  <si>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</si>
  <si>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</si>
  <si>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</si>
  <si>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</si>
  <si>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</si>
  <si>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</si>
  <si>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</si>
  <si>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</si>
  <si>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</si>
  <si>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</si>
  <si>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</si>
  <si>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</si>
  <si>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</si>
  <si>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</si>
  <si>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</si>
  <si>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</si>
  <si>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</si>
  <si>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</si>
  <si>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</si>
  <si>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</si>
  <si>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</si>
  <si>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</si>
  <si>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</si>
  <si>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</si>
  <si>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</si>
  <si>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</si>
  <si>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</si>
  <si>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</si>
  <si>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</si>
  <si>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</si>
  <si>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</si>
  <si>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</si>
  <si>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</si>
  <si>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</si>
  <si>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</si>
  <si>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</si>
  <si>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</si>
  <si>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</si>
  <si>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</si>
  <si>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</si>
  <si>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</si>
  <si>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</si>
  <si>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</si>
  <si>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</si>
  <si>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</si>
  <si>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</si>
  <si>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</si>
  <si>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</si>
  <si>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</si>
  <si>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</si>
  <si>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</si>
  <si>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</si>
  <si>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</si>
  <si>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</si>
  <si>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</si>
  <si>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</si>
  <si>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</si>
  <si>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</si>
  <si>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</si>
  <si>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</si>
  <si>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</si>
  <si>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</si>
  <si>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</si>
  <si>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</si>
  <si>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</si>
  <si>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</si>
  <si>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</si>
  <si>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</si>
  <si>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</si>
  <si>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</si>
  <si>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</si>
  <si>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</si>
  <si>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</si>
  <si>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</si>
  <si>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</si>
  <si>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</si>
  <si>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</si>
  <si>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</si>
  <si>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</si>
  <si>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</si>
  <si>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</si>
  <si>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</si>
  <si>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</si>
  <si>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</si>
  <si>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</si>
  <si>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</si>
  <si>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</si>
  <si>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</si>
  <si>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</si>
  <si>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</si>
  <si>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</si>
  <si>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</si>
  <si>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</si>
  <si>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</si>
  <si>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</si>
  <si>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</si>
  <si>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</si>
  <si>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</si>
  <si>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</si>
  <si>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</si>
  <si>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</si>
  <si>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</si>
  <si>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</si>
  <si>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</si>
  <si>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</si>
  <si>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</si>
  <si>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</si>
  <si>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</si>
  <si>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</si>
  <si>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</si>
  <si>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</si>
  <si>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</si>
  <si>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</si>
  <si>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</si>
  <si>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</si>
  <si>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</si>
  <si>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</si>
  <si>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</si>
  <si>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</si>
  <si>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</si>
  <si>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</si>
  <si>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</si>
  <si>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</si>
  <si>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</si>
  <si>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</si>
  <si>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</si>
  <si>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</si>
  <si>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</si>
  <si>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</si>
  <si>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</si>
  <si>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</si>
  <si>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</si>
  <si>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</si>
  <si>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</si>
  <si>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</si>
  <si>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</si>
  <si>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</si>
  <si>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</si>
  <si>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</si>
  <si>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</si>
  <si>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</si>
  <si>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</si>
  <si>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</si>
  <si>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</si>
  <si>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</si>
  <si>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</si>
  <si>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</si>
  <si>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</si>
  <si>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</si>
  <si>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</si>
  <si>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</si>
  <si>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</si>
  <si>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</si>
  <si>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</si>
  <si>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</si>
  <si>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</si>
  <si>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</si>
  <si>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</si>
  <si>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</si>
  <si>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</si>
  <si>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</si>
  <si>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</si>
  <si>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</si>
  <si>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</si>
  <si>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</si>
  <si>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</si>
  <si>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</si>
  <si>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</si>
  <si>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</si>
  <si>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</si>
  <si>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</si>
  <si>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</si>
  <si>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</si>
  <si>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</si>
  <si>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</si>
  <si>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</si>
  <si>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</si>
  <si>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</si>
  <si>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</si>
  <si>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</si>
  <si>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</si>
  <si>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</si>
  <si>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</si>
  <si>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</si>
  <si>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</si>
  <si>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</si>
  <si>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</si>
  <si>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</si>
  <si>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</si>
  <si>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</si>
  <si>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</si>
  <si>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</si>
  <si>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</si>
  <si>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</si>
  <si>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</si>
  <si>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</si>
  <si>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</si>
  <si>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</si>
  <si>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</si>
  <si>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</si>
  <si>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</si>
  <si>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</si>
  <si>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</si>
  <si>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</si>
  <si>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</si>
  <si>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</si>
  <si>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</si>
  <si>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</si>
  <si>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</si>
  <si>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</si>
  <si>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</si>
  <si>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</si>
  <si>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</si>
  <si>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</si>
  <si>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</si>
  <si>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</si>
  <si>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</si>
  <si>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</si>
  <si>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</si>
  <si>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</si>
  <si>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</si>
  <si>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</si>
  <si>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</si>
  <si>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</si>
  <si>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</si>
  <si>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</si>
  <si>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</si>
  <si>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</si>
  <si>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</si>
  <si>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</si>
  <si>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</si>
  <si>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</si>
  <si>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</si>
  <si>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</si>
  <si>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</si>
  <si>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</si>
  <si>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</si>
  <si>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</si>
  <si>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</si>
  <si>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</si>
  <si>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</si>
  <si>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</si>
  <si>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</si>
  <si>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</si>
  <si>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</si>
  <si>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</si>
  <si>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</si>
  <si>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</si>
  <si>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</si>
  <si>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</si>
  <si>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</si>
  <si>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</si>
  <si>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</si>
  <si>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</si>
  <si>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</si>
  <si>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</si>
  <si>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</si>
  <si>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</si>
  <si>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</si>
  <si>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</si>
  <si>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</si>
  <si>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</si>
  <si>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</si>
  <si>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</si>
  <si>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</si>
  <si>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</si>
  <si>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</si>
  <si>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</si>
  <si>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</si>
  <si>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</si>
  <si>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</si>
  <si>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</si>
  <si>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</si>
  <si>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</si>
  <si>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</si>
  <si>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</si>
  <si>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</si>
  <si>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</si>
  <si>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</si>
  <si>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</si>
  <si>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</si>
  <si>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</si>
  <si>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</si>
  <si>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</si>
  <si>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</si>
  <si>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</si>
  <si>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</si>
  <si>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</si>
  <si>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</si>
  <si>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</si>
  <si>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</si>
  <si>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</si>
  <si>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</si>
  <si>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</si>
  <si>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</si>
  <si>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</si>
  <si>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</si>
  <si>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</si>
  <si>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</si>
  <si>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</si>
  <si>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</si>
  <si>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</si>
  <si>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</si>
  <si>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</si>
  <si>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</si>
  <si>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</si>
  <si>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</si>
  <si>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</si>
  <si>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</si>
  <si>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</si>
  <si>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</si>
  <si>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</si>
  <si>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</si>
  <si>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</si>
  <si>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</si>
  <si>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</si>
  <si>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</si>
  <si>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</si>
  <si>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</si>
  <si>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</si>
  <si>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</si>
  <si>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</si>
  <si>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</si>
  <si>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</si>
  <si>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</si>
  <si>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</si>
  <si>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</si>
  <si>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</si>
  <si>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</si>
  <si>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</si>
  <si>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</si>
  <si>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</si>
  <si>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</si>
  <si>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</si>
  <si>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</si>
  <si>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</si>
  <si>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</si>
  <si>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</si>
  <si>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</si>
  <si>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</si>
  <si>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</si>
  <si>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</si>
  <si>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</si>
  <si>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</si>
  <si>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</si>
  <si>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</si>
  <si>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</si>
  <si>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</si>
  <si>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</si>
  <si>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</si>
  <si>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</si>
  <si>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</si>
  <si>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</si>
  <si>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</si>
  <si>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</si>
  <si>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</si>
  <si>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</si>
  <si>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</si>
  <si>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</si>
  <si>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</si>
  <si>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</si>
  <si>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</si>
  <si>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</si>
  <si>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</si>
  <si>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</si>
  <si>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</si>
  <si>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</si>
  <si>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</si>
  <si>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</si>
  <si>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</si>
  <si>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</si>
  <si>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</si>
  <si>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</si>
  <si>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</si>
  <si>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</si>
  <si>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</si>
  <si>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</si>
  <si>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</si>
  <si>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</si>
  <si>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</si>
  <si>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</si>
  <si>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</si>
  <si>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</si>
  <si>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</si>
  <si>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</si>
  <si>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</si>
  <si>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</si>
  <si>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</si>
  <si>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</si>
  <si>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</si>
  <si>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</si>
  <si>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</si>
  <si>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</si>
  <si>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</si>
  <si>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</si>
  <si>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</si>
  <si>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</si>
  <si>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</si>
  <si>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</si>
  <si>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</si>
  <si>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</si>
  <si>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</si>
  <si>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</si>
  <si>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</si>
  <si>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</si>
  <si>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</si>
  <si>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</si>
  <si>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</si>
  <si>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</si>
  <si>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</si>
  <si>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</si>
  <si>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</si>
  <si>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</si>
  <si>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</si>
  <si>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</si>
  <si>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</si>
  <si>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</si>
  <si>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</si>
  <si>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</si>
  <si>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</si>
  <si>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</si>
  <si>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</si>
  <si>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</si>
  <si>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</si>
  <si>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</si>
  <si>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</si>
  <si>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</si>
  <si>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</si>
  <si>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</si>
  <si>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</si>
  <si>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</si>
  <si>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</si>
  <si>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</si>
  <si>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</si>
  <si>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</si>
  <si>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</si>
  <si>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</si>
  <si>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</si>
  <si>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</si>
  <si>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</si>
  <si>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</si>
  <si>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</si>
  <si>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</si>
  <si>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</si>
  <si>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</si>
  <si>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</si>
  <si>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</si>
  <si>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</si>
  <si>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</si>
  <si>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</si>
  <si>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</si>
  <si>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</si>
  <si>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</si>
  <si>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</si>
  <si>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</si>
  <si>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</si>
  <si>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</si>
  <si>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</si>
  <si>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</si>
  <si>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</si>
  <si>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</si>
  <si>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</si>
  <si>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</si>
  <si>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</si>
  <si>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</si>
  <si>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</si>
  <si>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</si>
  <si>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</si>
  <si>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</si>
  <si>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</si>
  <si>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</si>
  <si>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</si>
  <si>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</si>
  <si>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</si>
  <si>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</si>
  <si>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</si>
  <si>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</si>
  <si>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</si>
  <si>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</si>
  <si>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</si>
  <si>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</si>
  <si>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</si>
  <si>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</si>
  <si>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</si>
  <si>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</si>
  <si>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</si>
  <si>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</si>
  <si>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</si>
  <si>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</si>
  <si>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</si>
  <si>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</si>
  <si>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</si>
  <si>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</si>
  <si>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</si>
  <si>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</si>
  <si>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</si>
  <si>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</si>
  <si>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</si>
  <si>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</si>
  <si>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</si>
  <si>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</si>
  <si>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</si>
  <si>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</si>
  <si>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</si>
  <si>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</si>
  <si>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</si>
  <si>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</si>
  <si>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</si>
  <si>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</si>
  <si>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</si>
  <si>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</si>
  <si>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</si>
  <si>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</si>
  <si>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</si>
  <si>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</si>
  <si>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</si>
  <si>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</si>
  <si>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</si>
  <si>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</si>
  <si>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</si>
  <si>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</si>
  <si>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</si>
  <si>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</si>
  <si>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</si>
  <si>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</si>
  <si>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</si>
  <si>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</si>
  <si>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</si>
  <si>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</si>
  <si>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</si>
  <si>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</si>
  <si>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</si>
  <si>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</si>
  <si>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</si>
  <si>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</si>
  <si>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</si>
  <si>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</si>
  <si>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</si>
  <si>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</si>
  <si>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</si>
  <si>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</si>
  <si>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</si>
  <si>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</si>
  <si>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</si>
  <si>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</si>
  <si>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</si>
  <si>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</si>
  <si>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</si>
  <si>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</si>
  <si>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</si>
  <si>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</si>
  <si>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</si>
  <si>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</si>
  <si>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</si>
  <si>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</si>
  <si>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</si>
  <si>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</si>
  <si>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</si>
  <si>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</si>
  <si>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</si>
  <si>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</si>
  <si>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</si>
  <si>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</si>
  <si>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</si>
  <si>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</si>
  <si>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</si>
  <si>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</si>
  <si>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</si>
  <si>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</si>
  <si>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</si>
  <si>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</si>
  <si>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</si>
  <si>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</si>
  <si>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</si>
  <si>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</si>
  <si>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</si>
  <si>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</si>
  <si>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</si>
  <si>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</si>
  <si>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</si>
  <si>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</si>
  <si>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</si>
  <si>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</si>
  <si>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</si>
  <si>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</si>
  <si>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</si>
  <si>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</si>
  <si>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</si>
  <si>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</si>
  <si>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</si>
  <si>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</si>
  <si>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</si>
  <si>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</si>
  <si>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</si>
  <si>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</si>
  <si>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</si>
  <si>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</si>
  <si>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</si>
  <si>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</si>
  <si>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</si>
  <si>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</si>
  <si>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</si>
  <si>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</si>
  <si>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</si>
  <si>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</si>
  <si>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</si>
  <si>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</si>
  <si>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</si>
  <si>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</si>
  <si>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</si>
  <si>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</si>
  <si>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</si>
  <si>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</si>
  <si>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</si>
  <si>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</si>
  <si>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</si>
  <si>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</si>
  <si>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</si>
  <si>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</si>
  <si>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</si>
  <si>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</si>
  <si>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</si>
  <si>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</si>
  <si>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</si>
  <si>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</si>
  <si>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</si>
  <si>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</si>
  <si>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</si>
  <si>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</si>
  <si>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</si>
  <si>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</si>
  <si>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</si>
  <si>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</si>
  <si>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</si>
  <si>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</si>
  <si>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</si>
  <si>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</si>
  <si>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</si>
  <si>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</si>
  <si>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</si>
  <si>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</si>
  <si>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</si>
  <si>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</si>
  <si>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</si>
  <si>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</si>
  <si>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</si>
  <si>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</si>
  <si>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</si>
  <si>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</si>
  <si>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</si>
  <si>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</si>
  <si>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</si>
  <si>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</si>
  <si>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</si>
  <si>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</si>
  <si>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</si>
  <si>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</si>
  <si>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</si>
  <si>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</si>
  <si>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</si>
  <si>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</si>
  <si>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</si>
  <si>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</si>
  <si>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</si>
  <si>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</si>
  <si>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</si>
  <si>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</si>
  <si>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</si>
  <si>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</si>
  <si>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</si>
  <si>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</si>
  <si>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</si>
  <si>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</si>
  <si>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</si>
  <si>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</si>
  <si>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</si>
  <si>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</si>
  <si>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</si>
  <si>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</si>
  <si>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</si>
  <si>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</si>
  <si>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</si>
  <si>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</si>
  <si>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</si>
  <si>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</si>
  <si>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</si>
  <si>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</si>
  <si>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</si>
  <si>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</si>
  <si>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</si>
  <si>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</si>
  <si>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</si>
  <si>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</si>
  <si>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</si>
  <si>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</si>
  <si>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</si>
  <si>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</si>
  <si>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</si>
  <si>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</si>
  <si>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</si>
  <si>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</si>
  <si>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</si>
  <si>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</si>
  <si>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</si>
  <si>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</si>
  <si>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</si>
  <si>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</si>
  <si>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</si>
  <si>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</si>
  <si>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</si>
  <si>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</si>
  <si>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</si>
  <si>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</si>
  <si>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</si>
  <si>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</si>
  <si>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</si>
  <si>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</si>
  <si>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</si>
  <si>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</si>
  <si>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</si>
  <si>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</si>
  <si>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</si>
  <si>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</si>
  <si>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</si>
  <si>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</si>
  <si>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</si>
  <si>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</si>
  <si>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</si>
  <si>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</si>
  <si>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</si>
  <si>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</si>
  <si>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</si>
  <si>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</si>
  <si>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</si>
  <si>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</si>
  <si>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</si>
  <si>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</si>
  <si>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</si>
  <si>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</si>
  <si>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</si>
  <si>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</si>
  <si>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</si>
  <si>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</si>
  <si>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</si>
  <si>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</si>
  <si>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</si>
  <si>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</si>
  <si>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</si>
  <si>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</si>
  <si>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</si>
  <si>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</si>
  <si>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</si>
  <si>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</si>
  <si>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</si>
  <si>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</si>
  <si>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</si>
  <si>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</si>
  <si>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</si>
  <si>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</si>
  <si>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</si>
  <si>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</si>
  <si>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</si>
  <si>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</si>
  <si>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</si>
  <si>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</si>
  <si>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</si>
  <si>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</si>
  <si>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</si>
  <si>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</si>
  <si>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</si>
  <si>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</si>
  <si>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</si>
  <si>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</si>
  <si>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</si>
  <si>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</si>
  <si>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</si>
  <si>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</si>
  <si>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</si>
  <si>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</si>
  <si>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</si>
  <si>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</si>
  <si>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</si>
  <si>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</si>
  <si>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</si>
  <si>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</si>
  <si>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</si>
  <si>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</si>
  <si>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</si>
  <si>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</si>
  <si>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</si>
  <si>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</si>
  <si>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</si>
  <si>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</si>
  <si>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</si>
  <si>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</si>
  <si>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</si>
  <si>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</si>
  <si>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</si>
  <si>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</si>
  <si>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</si>
  <si>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</si>
  <si>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</si>
  <si>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</si>
  <si>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</si>
  <si>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</si>
  <si>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</si>
  <si>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</si>
  <si>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</si>
  <si>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</si>
  <si>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</si>
  <si>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</si>
  <si>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</si>
  <si>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</si>
  <si>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</si>
  <si>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</si>
  <si>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</si>
  <si>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</si>
  <si>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</si>
  <si>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</si>
  <si>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</si>
  <si>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</si>
  <si>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</si>
  <si>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</si>
  <si>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</si>
  <si>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</si>
  <si>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</si>
  <si>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</si>
  <si>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</si>
  <si>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</si>
  <si>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</si>
  <si>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</si>
  <si>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</si>
  <si>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</si>
  <si>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</si>
  <si>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</si>
  <si>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</si>
  <si>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</si>
  <si>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</si>
  <si>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</si>
  <si>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</si>
  <si>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</si>
  <si>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</si>
  <si>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</si>
  <si>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</si>
  <si>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</si>
  <si>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</si>
  <si>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</si>
  <si>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</si>
  <si>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</si>
  <si>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</si>
  <si>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</si>
  <si>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</si>
  <si>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</si>
  <si>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</si>
  <si>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</si>
  <si>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</si>
  <si>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</si>
  <si>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</si>
  <si>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</si>
  <si>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</si>
  <si>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</si>
  <si>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</si>
  <si>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</si>
  <si>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</si>
  <si>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</si>
  <si>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</si>
  <si>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</si>
  <si>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</si>
  <si>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</si>
  <si>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</si>
  <si>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</si>
  <si>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</si>
  <si>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</si>
  <si>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</si>
  <si>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</si>
  <si>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</si>
  <si>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</si>
  <si>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</si>
  <si>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</si>
  <si>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</si>
  <si>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</si>
  <si>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</si>
  <si>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</si>
  <si>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</si>
  <si>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</si>
  <si>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</si>
  <si>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</si>
  <si>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</si>
  <si>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</si>
  <si>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</si>
  <si>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</si>
  <si>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</si>
  <si>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</si>
  <si>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</si>
  <si>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</si>
  <si>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</si>
  <si>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</si>
  <si>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</si>
  <si>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</si>
  <si>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</si>
  <si>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</si>
  <si>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</si>
  <si>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</si>
  <si>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</si>
  <si>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</si>
  <si>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</si>
  <si>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</si>
  <si>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</si>
  <si>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</si>
  <si>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</si>
  <si>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</si>
  <si>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</si>
  <si>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</si>
  <si>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</si>
  <si>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</si>
  <si>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</si>
  <si>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</si>
  <si>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</si>
  <si>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</si>
  <si>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</si>
  <si>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</si>
  <si>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</si>
  <si>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</si>
  <si>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</si>
  <si>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</si>
  <si>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</si>
  <si>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</si>
  <si>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</si>
  <si>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</si>
  <si>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</si>
  <si>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</si>
  <si>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</si>
  <si>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</si>
  <si>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</si>
  <si>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</si>
  <si>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</si>
  <si>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</si>
  <si>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</si>
  <si>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</si>
  <si>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</si>
  <si>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</si>
  <si>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</si>
  <si>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</si>
  <si>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</si>
  <si>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</si>
  <si>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</si>
  <si>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</si>
  <si>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</si>
  <si>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</si>
  <si>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</si>
  <si>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</si>
  <si>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</si>
  <si>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</si>
  <si>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</si>
  <si>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</si>
  <si>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</si>
  <si>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</si>
  <si>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</si>
  <si>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</si>
  <si>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</si>
  <si>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</si>
  <si>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</si>
  <si>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</si>
  <si>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</si>
  <si>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</si>
  <si>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</si>
  <si>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</si>
  <si>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</si>
  <si>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</si>
  <si>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</si>
  <si>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</si>
  <si>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</si>
  <si>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</si>
  <si>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</si>
  <si>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</si>
  <si>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</si>
  <si>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</si>
  <si>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</si>
  <si>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</si>
  <si>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</si>
  <si>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</si>
  <si>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</si>
  <si>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</si>
  <si>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</si>
  <si>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</si>
  <si>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</si>
  <si>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</si>
  <si>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</si>
  <si>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</si>
  <si>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</si>
  <si>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</si>
  <si>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</si>
  <si>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</si>
  <si>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</si>
  <si>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</si>
  <si>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</si>
  <si>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</si>
  <si>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</si>
  <si>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</si>
  <si>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</si>
  <si>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</si>
  <si>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</si>
  <si>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</si>
  <si>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</si>
  <si>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</si>
  <si>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</si>
  <si>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</si>
  <si>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</si>
  <si>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</si>
  <si>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</si>
  <si>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</si>
  <si>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</si>
  <si>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</si>
  <si>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</si>
  <si>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</si>
  <si>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</si>
  <si>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</si>
  <si>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</si>
  <si>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</si>
  <si>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</si>
  <si>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</si>
  <si>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</si>
  <si>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</si>
  <si>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</si>
  <si>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</si>
  <si>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</si>
  <si>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</si>
  <si>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</si>
  <si>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</si>
  <si>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</si>
  <si>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</si>
  <si>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</si>
  <si>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</si>
  <si>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</si>
  <si>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</si>
  <si>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</si>
  <si>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</si>
  <si>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</si>
  <si>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</si>
  <si>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</si>
  <si>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</si>
  <si>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</si>
  <si>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</si>
  <si>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</si>
  <si>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</si>
  <si>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</si>
  <si>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</si>
  <si>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</si>
  <si>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</si>
  <si>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</si>
  <si>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</si>
  <si>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</si>
  <si>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</si>
  <si>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</si>
  <si>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</si>
  <si>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</si>
  <si>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</si>
  <si>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</si>
  <si>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</si>
  <si>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</si>
  <si>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</si>
  <si>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</si>
  <si>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</si>
  <si>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</si>
  <si>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</si>
  <si>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</si>
  <si>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</si>
  <si>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</si>
  <si>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</si>
  <si>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</si>
  <si>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</si>
  <si>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</si>
  <si>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</si>
  <si>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</si>
  <si>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</si>
  <si>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</si>
  <si>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</si>
  <si>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</si>
  <si>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</si>
  <si>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</si>
  <si>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</si>
  <si>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</si>
  <si>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</si>
  <si>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</si>
  <si>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</si>
  <si>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</si>
  <si>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</si>
  <si>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</si>
  <si>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</si>
  <si>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</si>
  <si>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</si>
  <si>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</si>
  <si>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</si>
  <si>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</si>
  <si>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</si>
  <si>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</si>
  <si>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</si>
  <si>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</si>
  <si>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</si>
  <si>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</si>
  <si>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</si>
  <si>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</si>
  <si>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</si>
  <si>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</si>
  <si>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</si>
  <si>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</si>
  <si>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</si>
  <si>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</si>
  <si>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</si>
  <si>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</si>
  <si>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</si>
  <si>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</si>
  <si>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</si>
  <si>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</si>
  <si>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</si>
  <si>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</si>
  <si>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</si>
  <si>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</si>
  <si>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</si>
  <si>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</si>
  <si>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</si>
  <si>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</si>
  <si>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</si>
  <si>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</si>
  <si>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</si>
  <si>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</si>
  <si>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</si>
  <si>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</si>
  <si>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</si>
  <si>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</si>
  <si>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</si>
  <si>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</si>
  <si>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</si>
  <si>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</si>
  <si>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</si>
  <si>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</si>
  <si>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</si>
  <si>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</si>
  <si>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</si>
  <si>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</si>
  <si>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</si>
  <si>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</si>
  <si>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</si>
  <si>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</si>
  <si>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</si>
  <si>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</si>
  <si>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</si>
  <si>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</si>
  <si>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</si>
  <si>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</si>
  <si>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</si>
  <si>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</si>
  <si>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</si>
  <si>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</si>
  <si>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</si>
  <si>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</si>
  <si>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</si>
  <si>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</si>
  <si>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</si>
  <si>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</si>
  <si>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</si>
  <si>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</si>
  <si>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</si>
  <si>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</si>
  <si>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</si>
  <si>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</si>
  <si>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</si>
  <si>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</si>
  <si>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</si>
  <si>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</si>
  <si>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</si>
  <si>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</si>
  <si>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</si>
  <si>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</si>
  <si>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</si>
  <si>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</si>
  <si>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</si>
  <si>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</si>
  <si>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</si>
  <si>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</si>
  <si>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</si>
  <si>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</si>
  <si>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</si>
  <si>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</si>
  <si>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</si>
  <si>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</si>
  <si>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</si>
  <si>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</si>
  <si>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</si>
  <si>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</si>
  <si>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</si>
  <si>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</si>
  <si>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</si>
  <si>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</si>
  <si>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</si>
  <si>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</si>
  <si>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</si>
  <si>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</si>
  <si>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</si>
  <si>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</si>
  <si>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</si>
  <si>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</si>
  <si>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</si>
  <si>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</si>
  <si>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</si>
  <si>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</si>
  <si>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</si>
  <si>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</si>
  <si>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</si>
  <si>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</si>
  <si>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</si>
  <si>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</si>
  <si>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</si>
  <si>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</si>
  <si>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</si>
  <si>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</si>
  <si>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</si>
  <si>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</si>
  <si>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</si>
  <si>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</si>
  <si>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</si>
  <si>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</si>
  <si>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</si>
  <si>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</si>
  <si>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</si>
  <si>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</si>
  <si>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</si>
  <si>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</si>
  <si>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</si>
  <si>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</si>
  <si>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</si>
  <si>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</si>
  <si>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</si>
  <si>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</si>
  <si>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</si>
  <si>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</si>
  <si>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</si>
  <si>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</si>
  <si>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</si>
  <si>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</si>
  <si>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</si>
  <si>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</si>
  <si>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</si>
  <si>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</si>
  <si>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</si>
  <si>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</si>
  <si>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</si>
  <si>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</si>
  <si>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</si>
  <si>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</si>
  <si>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</si>
  <si>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</si>
  <si>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</si>
  <si>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</si>
  <si>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</si>
  <si>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</si>
  <si>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</si>
  <si>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</si>
  <si>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</si>
  <si>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</si>
  <si>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</si>
  <si>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</si>
  <si>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</si>
  <si>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</si>
  <si>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</si>
  <si>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</si>
  <si>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</si>
  <si>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</si>
  <si>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</si>
  <si>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</si>
  <si>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</si>
  <si>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</si>
  <si>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</si>
  <si>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</si>
  <si>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</si>
  <si>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</si>
  <si>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</si>
  <si>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</si>
  <si>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</si>
  <si>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</si>
  <si>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</si>
  <si>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</si>
  <si>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</si>
  <si>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</si>
  <si>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</si>
  <si>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</si>
  <si>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</si>
  <si>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</si>
  <si>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</si>
  <si>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</si>
  <si>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</si>
  <si>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</si>
  <si>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</si>
  <si>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</si>
  <si>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</si>
  <si>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</si>
  <si>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</si>
  <si>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</si>
  <si>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</si>
  <si>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</si>
  <si>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</si>
  <si>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</si>
  <si>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</si>
  <si>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</si>
  <si>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</si>
  <si>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</si>
  <si>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</si>
  <si>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</si>
  <si>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</si>
  <si>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</si>
  <si>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</si>
  <si>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</si>
  <si>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</si>
  <si>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</si>
  <si>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</si>
  <si>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</si>
  <si>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</si>
  <si>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</si>
  <si>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</si>
  <si>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</si>
  <si>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</si>
  <si>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</si>
  <si>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</si>
  <si>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</si>
  <si>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</si>
  <si>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</si>
  <si>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</si>
  <si>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</si>
  <si>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</si>
  <si>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</si>
  <si>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</si>
  <si>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</si>
  <si>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</si>
  <si>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</si>
  <si>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</si>
  <si>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</si>
  <si>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</si>
  <si>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</si>
  <si>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</si>
  <si>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</si>
  <si>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</si>
  <si>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</si>
  <si>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</si>
  <si>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</si>
  <si>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</si>
  <si>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</si>
  <si>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</si>
  <si>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</si>
  <si>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</si>
  <si>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</si>
  <si>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</si>
  <si>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</si>
  <si>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</si>
  <si>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</si>
  <si>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</si>
  <si>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</si>
  <si>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</si>
  <si>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</si>
  <si>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</si>
  <si>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</si>
  <si>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</si>
  <si>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</si>
  <si>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</si>
  <si>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</si>
  <si>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</si>
  <si>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</si>
  <si>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</si>
  <si>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</si>
  <si>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</si>
  <si>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</si>
  <si>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</si>
  <si>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</si>
  <si>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</si>
  <si>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</si>
  <si>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</si>
  <si>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</si>
  <si>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</si>
  <si>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</si>
  <si>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</si>
  <si>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</si>
  <si>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</si>
  <si>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</si>
  <si>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</si>
  <si>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</si>
  <si>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</si>
  <si>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</si>
  <si>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</si>
  <si>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</si>
  <si>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</si>
  <si>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</si>
  <si>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</si>
  <si>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</si>
  <si>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</si>
  <si>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</si>
  <si>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</si>
  <si>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</si>
  <si>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</si>
  <si>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</si>
  <si>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</si>
  <si>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</si>
  <si>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</si>
  <si>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</si>
  <si>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</si>
  <si>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</si>
  <si>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</si>
  <si>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</si>
  <si>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</si>
  <si>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</si>
  <si>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</si>
  <si>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</si>
  <si>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</si>
  <si>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</si>
  <si>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</si>
  <si>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</si>
  <si>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</si>
  <si>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</si>
  <si>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</si>
  <si>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</si>
  <si>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</si>
  <si>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</si>
  <si>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</si>
  <si>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</si>
  <si>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</si>
  <si>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</si>
  <si>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</si>
  <si>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</si>
  <si>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</si>
  <si>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</si>
  <si>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</si>
  <si>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</si>
  <si>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</si>
  <si>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</si>
  <si>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</si>
  <si>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</si>
  <si>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</si>
  <si>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</si>
  <si>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</si>
  <si>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</si>
  <si>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</si>
  <si>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</si>
  <si>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</si>
  <si>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</si>
  <si>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</si>
  <si>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</si>
  <si>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</si>
  <si>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</si>
  <si>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</si>
  <si>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</si>
  <si>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</si>
  <si>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</si>
  <si>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</si>
  <si>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</si>
  <si>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</si>
  <si>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</si>
  <si>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</si>
  <si>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</si>
  <si>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</si>
  <si>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</si>
  <si>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</si>
  <si>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</si>
  <si>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</si>
  <si>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</si>
  <si>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</si>
  <si>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</si>
  <si>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</si>
  <si>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</si>
  <si>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</si>
  <si>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</si>
  <si>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</si>
  <si>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</si>
  <si>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</si>
  <si>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</si>
  <si>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</si>
  <si>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</si>
  <si>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</si>
  <si>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</si>
  <si>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</si>
  <si>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</si>
  <si>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</si>
  <si>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</si>
  <si>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</si>
  <si>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</si>
  <si>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</si>
  <si>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</si>
  <si>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</si>
  <si>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</si>
  <si>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</si>
  <si>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</si>
  <si>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</si>
  <si>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</si>
  <si>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</si>
  <si>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</si>
  <si>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</si>
  <si>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</si>
  <si>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</si>
  <si>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</si>
  <si>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</si>
  <si>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</si>
  <si>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</si>
  <si>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</si>
  <si>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</si>
  <si>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</si>
  <si>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</si>
  <si>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</si>
  <si>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</si>
  <si>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</si>
  <si>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</si>
  <si>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</si>
  <si>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</si>
  <si>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</si>
  <si>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</si>
  <si>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</si>
  <si>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</si>
  <si>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</si>
  <si>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</si>
  <si>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</si>
  <si>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</si>
  <si>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</si>
  <si>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</si>
  <si>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</si>
  <si>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</si>
  <si>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</si>
  <si>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</si>
  <si>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</si>
  <si>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</si>
  <si>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</si>
  <si>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</si>
  <si>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</si>
  <si>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</si>
  <si>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</si>
  <si>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</si>
  <si>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</si>
  <si>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</si>
  <si>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</si>
  <si>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</si>
  <si>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</si>
  <si>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</si>
  <si>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</si>
  <si>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</si>
  <si>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</si>
  <si>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</si>
  <si>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</si>
  <si>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</si>
  <si>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</si>
  <si>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</si>
  <si>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</si>
  <si>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</si>
  <si>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</si>
  <si>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</si>
  <si>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</si>
  <si>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</si>
  <si>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</si>
  <si>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</si>
  <si>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</si>
  <si>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</si>
  <si>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</si>
  <si>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</si>
  <si>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</si>
  <si>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</si>
  <si>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</si>
  <si>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</si>
  <si>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</si>
  <si>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</si>
  <si>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</si>
  <si>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</si>
  <si>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</si>
  <si>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</si>
  <si>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</si>
  <si>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</si>
  <si>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</si>
  <si>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</si>
  <si>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</si>
  <si>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</si>
  <si>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</si>
  <si>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</si>
  <si>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</si>
  <si>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</si>
  <si>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</si>
  <si>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</si>
  <si>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</si>
  <si>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</si>
  <si>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</si>
  <si>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</si>
  <si>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</si>
  <si>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</si>
  <si>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</si>
  <si>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</si>
  <si>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</si>
  <si>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</si>
  <si>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</si>
  <si>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</si>
  <si>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</si>
  <si>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</si>
  <si>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</si>
  <si>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</si>
  <si>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</si>
  <si>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</si>
  <si>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</si>
  <si>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</si>
  <si>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</si>
  <si>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</si>
  <si>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</si>
  <si>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</si>
  <si>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</si>
  <si>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</si>
  <si>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</si>
  <si>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</si>
  <si>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</si>
  <si>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</si>
  <si>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</si>
  <si>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</si>
  <si>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</si>
  <si>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</si>
  <si>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</si>
  <si>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</si>
  <si>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</si>
  <si>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</si>
  <si>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</si>
  <si>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</si>
  <si>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</si>
  <si>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</si>
  <si>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</si>
  <si>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</si>
  <si>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</si>
  <si>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</si>
  <si>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</si>
  <si>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</si>
  <si>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</si>
  <si>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</si>
  <si>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</si>
  <si>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</si>
  <si>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</si>
  <si>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</si>
  <si>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</si>
  <si>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</si>
  <si>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</si>
  <si>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</si>
  <si>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</si>
  <si>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</si>
  <si>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</si>
  <si>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</si>
  <si>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</si>
  <si>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</si>
  <si>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</si>
  <si>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</si>
  <si>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</si>
  <si>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</si>
  <si>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</si>
  <si>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</si>
  <si>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</si>
  <si>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</si>
  <si>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</si>
  <si>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</si>
  <si>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</si>
  <si>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</si>
  <si>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</si>
  <si>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</si>
  <si>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</si>
  <si>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</si>
  <si>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</si>
  <si>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</si>
  <si>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</si>
  <si>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</si>
  <si>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</si>
  <si>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</si>
  <si>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</si>
  <si>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</si>
  <si>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</si>
  <si>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</si>
  <si>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</si>
  <si>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</si>
  <si>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</si>
  <si>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</si>
  <si>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</si>
  <si>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</si>
  <si>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</si>
  <si>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</si>
  <si>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</si>
  <si>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</si>
  <si>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</si>
  <si>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</si>
  <si>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</si>
  <si>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</si>
  <si>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</si>
  <si>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</si>
  <si>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</si>
  <si>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</si>
  <si>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</si>
  <si>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</si>
  <si>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</si>
  <si>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</si>
  <si>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</si>
  <si>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</si>
  <si>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</si>
  <si>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</si>
  <si>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</si>
  <si>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</si>
  <si>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</si>
  <si>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</si>
  <si>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</si>
  <si>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</si>
  <si>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</si>
  <si>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</si>
  <si>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</si>
  <si>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</si>
  <si>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</si>
  <si>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</si>
  <si>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</si>
  <si>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</si>
  <si>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</si>
  <si>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</si>
  <si>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</si>
  <si>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</si>
  <si>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</si>
  <si>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</si>
  <si>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</si>
  <si>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</si>
  <si>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</si>
  <si>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</si>
  <si>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</si>
  <si>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</si>
  <si>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</si>
  <si>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</si>
  <si>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</si>
  <si>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</si>
  <si>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</si>
  <si>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</si>
  <si>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</si>
  <si>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</si>
  <si>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</si>
  <si>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</si>
  <si>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</si>
  <si>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</si>
  <si>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</si>
  <si>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</si>
  <si>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</si>
  <si>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</si>
  <si>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</si>
  <si>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</si>
  <si>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</si>
  <si>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</si>
  <si>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</si>
  <si>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</si>
  <si>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</si>
  <si>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</si>
  <si>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</si>
  <si>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</si>
  <si>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</si>
  <si>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</si>
  <si>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</si>
  <si>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</si>
  <si>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</si>
  <si>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</si>
  <si>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</si>
  <si>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</si>
  <si>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</si>
  <si>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</si>
  <si>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</si>
  <si>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</si>
  <si>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</si>
  <si>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</si>
  <si>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</si>
  <si>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</si>
  <si>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</si>
  <si>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</si>
  <si>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</si>
  <si>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</si>
  <si>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</si>
  <si>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</si>
  <si>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</si>
  <si>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</si>
  <si>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</si>
  <si>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</si>
  <si>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</si>
  <si>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</si>
  <si>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</si>
  <si>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</si>
  <si>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</si>
  <si>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</si>
  <si>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</si>
  <si>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</si>
  <si>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</si>
  <si>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</si>
  <si>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</si>
  <si>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</si>
  <si>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</si>
  <si>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</si>
  <si>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</si>
  <si>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</si>
  <si>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</si>
  <si>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</si>
  <si>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</si>
  <si>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</si>
  <si>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</si>
  <si>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</si>
  <si>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</si>
  <si>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</si>
  <si>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</si>
  <si>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</si>
  <si>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</si>
  <si>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</si>
  <si>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</si>
  <si>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</si>
  <si>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</si>
  <si>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</si>
  <si>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</si>
  <si>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</si>
  <si>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</si>
  <si>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</si>
  <si>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</si>
  <si>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</si>
  <si>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</si>
  <si>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</si>
  <si>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</si>
  <si>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</si>
  <si>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</si>
  <si>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</si>
  <si>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</si>
  <si>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</si>
  <si>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</si>
  <si>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</si>
  <si>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</si>
  <si>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</si>
  <si>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</si>
  <si>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</si>
  <si>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</si>
  <si>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</si>
  <si>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</si>
  <si>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</si>
  <si>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</si>
  <si>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</si>
  <si>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</si>
  <si>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</si>
  <si>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</si>
  <si>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</si>
  <si>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</si>
  <si>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</si>
  <si>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</si>
  <si>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</si>
  <si>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</si>
  <si>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</si>
  <si>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</si>
  <si>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</si>
  <si>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</si>
  <si>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</si>
  <si>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</si>
  <si>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</si>
  <si>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</si>
  <si>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</si>
  <si>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</si>
  <si>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</si>
  <si>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</si>
  <si>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</si>
  <si>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</si>
  <si>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</si>
  <si>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</si>
  <si>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</si>
  <si>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</si>
  <si>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</si>
  <si>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</si>
  <si>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</si>
  <si>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</si>
  <si>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</si>
  <si>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</si>
  <si>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</si>
  <si>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</si>
  <si>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</si>
  <si>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</si>
  <si>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</si>
  <si>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</si>
  <si>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</si>
  <si>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</si>
  <si>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</si>
  <si>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</si>
  <si>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</si>
  <si>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</si>
  <si>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</si>
  <si>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</si>
  <si>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</si>
  <si>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</si>
  <si>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</si>
  <si>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</si>
  <si>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</si>
  <si>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</si>
  <si>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</si>
  <si>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</si>
  <si>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</si>
  <si>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</si>
  <si>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</si>
  <si>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</si>
  <si>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</si>
  <si>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</si>
  <si>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</si>
  <si>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</si>
  <si>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</si>
  <si>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</si>
  <si>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</si>
  <si>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</si>
  <si>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</si>
  <si>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</si>
  <si>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</si>
  <si>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</si>
  <si>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</si>
  <si>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</si>
  <si>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</si>
  <si>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</si>
  <si>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</si>
  <si>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</si>
  <si>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</si>
  <si>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</si>
  <si>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</si>
  <si>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</si>
  <si>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</si>
  <si>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</si>
  <si>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</si>
  <si>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</si>
  <si>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</si>
  <si>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</si>
  <si>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</si>
  <si>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</si>
  <si>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</si>
  <si>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</si>
  <si>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</si>
  <si>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</si>
  <si>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</si>
  <si>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</si>
  <si>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</si>
  <si>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</si>
  <si>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</si>
  <si>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</si>
  <si>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</si>
  <si>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</si>
  <si>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</si>
  <si>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</si>
  <si>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</si>
  <si>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</si>
  <si>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</si>
  <si>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</si>
  <si>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</si>
  <si>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</si>
  <si>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</si>
  <si>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</si>
  <si>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</si>
  <si>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</si>
  <si>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</si>
  <si>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</si>
  <si>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</si>
  <si>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</si>
  <si>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</si>
  <si>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</si>
  <si>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</si>
  <si>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</si>
  <si>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</si>
  <si>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</si>
  <si>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</si>
  <si>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</si>
  <si>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</si>
  <si>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</si>
  <si>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</si>
  <si>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</si>
  <si>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</si>
  <si>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</si>
  <si>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</si>
  <si>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</si>
  <si>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</si>
  <si>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</si>
  <si>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</si>
  <si>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</si>
  <si>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</si>
  <si>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</si>
  <si>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</si>
  <si>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</si>
  <si>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</si>
  <si>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</si>
  <si>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</si>
  <si>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</si>
  <si>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</si>
  <si>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</si>
  <si>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</si>
  <si>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</si>
  <si>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</si>
  <si>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</si>
  <si>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</si>
  <si>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</si>
  <si>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</si>
  <si>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</si>
  <si>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</si>
  <si>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</si>
  <si>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</si>
  <si>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</si>
  <si>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</si>
  <si>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</si>
  <si>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</si>
  <si>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</si>
  <si>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</si>
  <si>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</si>
  <si>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</si>
  <si>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</si>
  <si>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</si>
  <si>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</si>
  <si>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</si>
  <si>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</si>
  <si>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</si>
  <si>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</si>
  <si>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</si>
  <si>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</si>
  <si>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</si>
  <si>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</si>
  <si>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</si>
  <si>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</si>
  <si>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</si>
  <si>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</si>
  <si>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</si>
  <si>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</si>
  <si>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</si>
  <si>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</si>
  <si>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</si>
  <si>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</si>
  <si>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</si>
  <si>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</si>
  <si>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</si>
  <si>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</si>
  <si>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</si>
  <si>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</si>
  <si>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</si>
  <si>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</si>
  <si>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</si>
  <si>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</si>
  <si>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</si>
  <si>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</si>
  <si>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</si>
  <si>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</si>
  <si>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</si>
  <si>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</si>
  <si>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</si>
  <si>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</si>
  <si>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</si>
  <si>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</si>
  <si>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</si>
  <si>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</si>
  <si>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</si>
  <si>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</si>
  <si>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</si>
  <si>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</si>
  <si>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</si>
  <si>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</si>
  <si>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</si>
  <si>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</si>
  <si>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</si>
  <si>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</si>
  <si>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</si>
  <si>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</si>
  <si>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</si>
  <si>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</si>
  <si>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</si>
  <si>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</si>
  <si>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</si>
  <si>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</si>
  <si>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</si>
  <si>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</si>
  <si>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</si>
  <si>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</si>
  <si>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</si>
  <si>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</si>
  <si>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</si>
  <si>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</si>
  <si>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</si>
  <si>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</si>
  <si>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</si>
  <si>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</si>
  <si>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</si>
  <si>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</si>
  <si>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</si>
  <si>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</si>
  <si>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</si>
  <si>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</si>
  <si>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</si>
  <si>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</si>
  <si>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</si>
  <si>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</si>
  <si>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</si>
  <si>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</si>
  <si>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</si>
  <si>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</si>
  <si>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</si>
  <si>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</si>
  <si>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</si>
  <si>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</si>
  <si>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</si>
  <si>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</si>
  <si>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</si>
  <si>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</si>
  <si>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</si>
  <si>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</si>
  <si>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</si>
  <si>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</si>
  <si>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</si>
  <si>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</si>
  <si>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</si>
  <si>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</si>
  <si>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</si>
  <si>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</si>
  <si>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</si>
  <si>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</si>
  <si>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</si>
  <si>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</si>
  <si>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</si>
  <si>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</si>
  <si>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</si>
  <si>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</si>
  <si>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</si>
  <si>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</si>
  <si>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</si>
  <si>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</si>
  <si>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</si>
  <si>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</si>
  <si>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</si>
  <si>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</si>
  <si>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</si>
  <si>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</si>
  <si>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</si>
  <si>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</si>
  <si>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</si>
  <si>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</si>
  <si>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</si>
  <si>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</si>
  <si>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</si>
  <si>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</si>
  <si>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</si>
  <si>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</si>
  <si>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</si>
  <si>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</si>
  <si>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</si>
  <si>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</si>
  <si>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</si>
  <si>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</si>
  <si>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</si>
  <si>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</si>
  <si>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</si>
  <si>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</si>
  <si>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</si>
  <si>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</si>
  <si>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</si>
  <si>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</si>
  <si>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</si>
  <si>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</si>
  <si>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</si>
  <si>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</si>
  <si>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</si>
  <si>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</si>
  <si>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</si>
  <si>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</si>
  <si>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</si>
  <si>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</si>
  <si>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</si>
  <si>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</si>
  <si>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</si>
  <si>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</si>
  <si>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</si>
  <si>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</si>
  <si>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</si>
  <si>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</si>
  <si>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</si>
  <si>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</si>
  <si>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</si>
  <si>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</si>
  <si>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</si>
  <si>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</si>
  <si>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</si>
  <si>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</si>
  <si>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</si>
  <si>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</si>
  <si>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</si>
  <si>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</si>
  <si>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</si>
  <si>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</si>
  <si>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</si>
  <si>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</si>
  <si>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</si>
  <si>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</si>
  <si>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</si>
  <si>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</si>
  <si>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</si>
  <si>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</si>
  <si>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</si>
  <si>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</si>
  <si>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</si>
  <si>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</si>
  <si>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</si>
  <si>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</si>
  <si>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</si>
  <si>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</si>
  <si>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</si>
  <si>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</si>
  <si>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</si>
  <si>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</si>
  <si>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</si>
  <si>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</si>
  <si>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</si>
  <si>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</si>
  <si>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</si>
  <si>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</si>
  <si>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</si>
  <si>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</si>
  <si>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</si>
  <si>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</si>
  <si>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</si>
  <si>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</si>
  <si>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</si>
  <si>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</si>
  <si>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</si>
  <si>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</si>
  <si>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</si>
  <si>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</si>
  <si>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</si>
  <si>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</si>
  <si>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</si>
  <si>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</si>
  <si>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</si>
  <si>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</si>
  <si>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</si>
  <si>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</si>
  <si>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</si>
  <si>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</si>
  <si>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</si>
  <si>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</si>
  <si>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</si>
  <si>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</si>
  <si>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</si>
  <si>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</si>
  <si>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</si>
  <si>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</si>
  <si>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</si>
  <si>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</si>
  <si>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</si>
  <si>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</si>
  <si>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</si>
  <si>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</si>
  <si>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</si>
  <si>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</si>
  <si>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</si>
  <si>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</si>
  <si>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</si>
  <si>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</si>
  <si>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</si>
  <si>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</si>
  <si>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</si>
  <si>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</si>
  <si>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</si>
  <si>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</si>
  <si>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</si>
  <si>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</si>
  <si>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</si>
  <si>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</si>
  <si>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</si>
  <si>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</si>
  <si>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</si>
  <si>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</si>
  <si>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</si>
  <si>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</si>
  <si>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</si>
  <si>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</si>
  <si>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</si>
  <si>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</si>
  <si>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</si>
  <si>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</si>
  <si>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</si>
  <si>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</si>
  <si>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</si>
  <si>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</si>
  <si>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</si>
  <si>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</si>
  <si>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</si>
  <si>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</si>
  <si>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</si>
  <si>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</si>
  <si>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</si>
  <si>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</si>
  <si>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</si>
  <si>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</si>
  <si>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</si>
  <si>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</si>
  <si>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</si>
  <si>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</si>
  <si>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</si>
  <si>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</si>
  <si>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</si>
  <si>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</si>
  <si>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</si>
  <si>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</si>
  <si>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</si>
  <si>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</si>
  <si>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</si>
  <si>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</si>
  <si>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</si>
  <si>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</si>
  <si>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</si>
  <si>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</si>
  <si>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</si>
  <si>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</si>
  <si>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</si>
  <si>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</si>
  <si>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</si>
  <si>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</si>
  <si>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</si>
  <si>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</si>
  <si>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</si>
  <si>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</si>
  <si>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</si>
  <si>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</si>
  <si>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</si>
  <si>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</si>
  <si>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</si>
  <si>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</si>
  <si>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</si>
  <si>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</si>
  <si>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</si>
  <si>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</si>
  <si>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</si>
  <si>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</si>
  <si>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</si>
  <si>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</si>
  <si>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</si>
  <si>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</si>
  <si>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</si>
  <si>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</si>
  <si>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</si>
  <si>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</si>
  <si>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</si>
  <si>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</si>
  <si>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</si>
  <si>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</si>
  <si>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</si>
  <si>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</si>
  <si>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</si>
  <si>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</si>
  <si>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</si>
  <si>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</si>
  <si>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</si>
  <si>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</si>
  <si>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</si>
  <si>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</si>
  <si>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</si>
  <si>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</si>
  <si>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</si>
  <si>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</si>
  <si>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</si>
  <si>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</si>
  <si>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</si>
  <si>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</si>
  <si>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</si>
  <si>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</si>
  <si>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</si>
  <si>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</si>
  <si>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</si>
  <si>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</si>
  <si>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</si>
  <si>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</si>
  <si>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</si>
  <si>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</si>
  <si>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</si>
  <si>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</si>
  <si>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</si>
  <si>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</si>
  <si>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</si>
  <si>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</si>
  <si>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</si>
  <si>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</si>
  <si>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</si>
  <si>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</si>
  <si>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</si>
  <si>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</si>
  <si>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</si>
  <si>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</si>
  <si>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</si>
  <si>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</si>
  <si>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</si>
  <si>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</si>
  <si>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</si>
  <si>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</si>
  <si>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</si>
  <si>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</si>
  <si>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</si>
  <si>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</si>
  <si>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</si>
  <si>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</si>
  <si>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</si>
  <si>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</si>
  <si>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</si>
  <si>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</si>
  <si>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</si>
  <si>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</si>
  <si>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</si>
  <si>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</si>
  <si>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</si>
  <si>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</si>
  <si>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</si>
  <si>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</si>
  <si>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</si>
  <si>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</si>
  <si>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</si>
  <si>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</si>
  <si>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</si>
  <si>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</si>
  <si>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</si>
  <si>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</si>
  <si>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</si>
  <si>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</si>
  <si>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</si>
  <si>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</si>
  <si>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</si>
  <si>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</si>
  <si>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</si>
  <si>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</si>
  <si>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</si>
  <si>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</si>
  <si>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</si>
  <si>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</si>
  <si>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</si>
  <si>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</si>
  <si>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</si>
  <si>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</si>
  <si>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</si>
  <si>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</si>
  <si>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</si>
  <si>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</si>
  <si>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</si>
  <si>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</si>
  <si>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</si>
  <si>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</si>
  <si>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</si>
  <si>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</si>
  <si>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</si>
  <si>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</si>
  <si>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</si>
  <si>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</si>
  <si>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</si>
  <si>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</si>
  <si>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</si>
  <si>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</si>
  <si>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</si>
  <si>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</si>
  <si>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</si>
  <si>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</si>
  <si>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</si>
  <si>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</si>
  <si>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</si>
  <si>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</si>
  <si>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</si>
  <si>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</si>
  <si>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</si>
  <si>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</si>
  <si>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</si>
  <si>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</si>
  <si>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</si>
  <si>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</si>
  <si>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</si>
  <si>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</si>
  <si>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</si>
  <si>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</si>
  <si>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</si>
  <si>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</si>
  <si>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</si>
  <si>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</si>
  <si>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</si>
  <si>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</si>
  <si>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</si>
  <si>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</si>
  <si>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</si>
  <si>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</si>
  <si>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</si>
  <si>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</si>
  <si>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</si>
  <si>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</si>
  <si>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</si>
  <si>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</si>
  <si>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</si>
  <si>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</si>
  <si>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</si>
  <si>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</si>
  <si>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</si>
  <si>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</si>
  <si>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</si>
  <si>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</si>
  <si>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</si>
  <si>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</si>
  <si>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</si>
  <si>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</si>
  <si>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</si>
  <si>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</si>
  <si>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</si>
  <si>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</si>
  <si>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</si>
  <si>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</si>
  <si>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</si>
  <si>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</si>
  <si>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</si>
  <si>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</si>
  <si>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</si>
  <si>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</si>
  <si>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</si>
  <si>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</si>
  <si>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</si>
  <si>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</si>
  <si>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</si>
  <si>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</si>
  <si>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</si>
  <si>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</si>
  <si>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</si>
  <si>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</si>
  <si>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</si>
  <si>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</si>
  <si>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</si>
  <si>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</si>
  <si>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</si>
  <si>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</si>
  <si>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</si>
  <si>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</si>
  <si>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</si>
  <si>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</si>
  <si>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</si>
  <si>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</si>
  <si>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</si>
  <si>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</si>
  <si>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</si>
  <si>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</si>
  <si>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</si>
  <si>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</si>
  <si>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</si>
  <si>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</si>
  <si>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</si>
  <si>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</si>
  <si>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</si>
  <si>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</si>
  <si>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</si>
  <si>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</si>
  <si>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</si>
  <si>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</si>
  <si>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</si>
  <si>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</si>
  <si>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</si>
  <si>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</si>
  <si>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</si>
  <si>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</si>
  <si>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</si>
  <si>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</si>
  <si>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</si>
  <si>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</si>
  <si>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</si>
  <si>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</si>
  <si>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</si>
  <si>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</si>
  <si>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</si>
  <si>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</si>
  <si>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</si>
  <si>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</si>
  <si>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</si>
  <si>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</si>
  <si>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</si>
  <si>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</si>
  <si>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</si>
  <si>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</si>
  <si>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</si>
  <si>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</si>
  <si>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</si>
  <si>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</si>
  <si>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</si>
  <si>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</si>
  <si>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</si>
  <si>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</si>
  <si>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</si>
  <si>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</si>
  <si>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</si>
  <si>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</si>
  <si>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</si>
  <si>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</si>
  <si>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</si>
  <si>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</si>
  <si>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</si>
  <si>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</si>
  <si>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</si>
  <si>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</si>
  <si>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</si>
  <si>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</si>
  <si>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</si>
  <si>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</si>
  <si>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</si>
  <si>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</si>
  <si>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</si>
  <si>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</si>
  <si>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</si>
  <si>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</si>
  <si>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</si>
  <si>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</si>
  <si>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</si>
  <si>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</si>
  <si>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</si>
  <si>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</si>
  <si>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</si>
  <si>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</si>
  <si>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</si>
  <si>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</si>
  <si>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</si>
  <si>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</si>
  <si>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</si>
  <si>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</si>
  <si>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</si>
  <si>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</si>
  <si>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</si>
  <si>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</si>
  <si>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</si>
  <si>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</si>
  <si>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</si>
  <si>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</si>
  <si>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</si>
  <si>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</si>
  <si>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</si>
  <si>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</si>
  <si>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</si>
  <si>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</si>
  <si>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</si>
  <si>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</si>
  <si>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</si>
  <si>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</si>
  <si>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</si>
  <si>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</si>
  <si>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</si>
  <si>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</si>
  <si>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</si>
  <si>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</si>
  <si>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</si>
  <si>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</si>
  <si>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</si>
  <si>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</si>
  <si>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</si>
  <si>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</si>
  <si>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</si>
  <si>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</si>
  <si>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</si>
  <si>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</si>
  <si>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</si>
  <si>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</si>
  <si>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</si>
  <si>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</si>
  <si>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</si>
  <si>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</si>
  <si>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</si>
  <si>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</si>
  <si>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</si>
  <si>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</si>
  <si>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</si>
  <si>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</si>
  <si>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</si>
  <si>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</si>
  <si>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</si>
  <si>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</si>
  <si>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</si>
  <si>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</si>
  <si>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</si>
  <si>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</si>
  <si>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</si>
  <si>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</si>
  <si>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</si>
  <si>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</si>
  <si>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</si>
  <si>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</si>
  <si>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</si>
  <si>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</si>
  <si>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</si>
  <si>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</si>
  <si>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</si>
  <si>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</si>
  <si>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</si>
  <si>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</si>
  <si>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</si>
  <si>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</si>
  <si>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</si>
  <si>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</si>
  <si>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</si>
  <si>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</si>
  <si>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</si>
  <si>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</si>
  <si>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</si>
  <si>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</si>
  <si>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</si>
  <si>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</si>
  <si>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</si>
  <si>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</si>
  <si>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</si>
  <si>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</si>
  <si>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</si>
  <si>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</si>
  <si>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</si>
  <si>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</si>
  <si>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</si>
  <si>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</si>
  <si>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</si>
  <si>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</si>
  <si>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</si>
  <si>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</si>
  <si>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</si>
  <si>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</si>
  <si>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</si>
  <si>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</si>
  <si>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</si>
  <si>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</si>
  <si>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</si>
  <si>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</si>
  <si>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</si>
  <si>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</si>
  <si>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</si>
  <si>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</si>
  <si>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</si>
  <si>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</si>
  <si>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</si>
  <si>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</si>
  <si>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</si>
  <si>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</si>
  <si>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</si>
  <si>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</si>
  <si>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</si>
  <si>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</si>
  <si>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</si>
  <si>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</si>
  <si>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</si>
  <si>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</si>
  <si>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</si>
  <si>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</si>
  <si>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</si>
  <si>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</si>
  <si>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</si>
  <si>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</si>
  <si>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</si>
  <si>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</si>
  <si>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</si>
  <si>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</si>
  <si>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</si>
  <si>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</si>
  <si>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</si>
  <si>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</si>
  <si>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</si>
  <si>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</si>
  <si>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</si>
  <si>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</si>
  <si>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</si>
  <si>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</si>
  <si>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</si>
  <si>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</si>
  <si>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</si>
  <si>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</si>
  <si>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</si>
  <si>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</si>
  <si>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</si>
  <si>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</si>
  <si>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</si>
  <si>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</si>
  <si>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</si>
  <si>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</si>
  <si>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</si>
  <si>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</si>
  <si>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</si>
  <si>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</si>
  <si>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</si>
  <si>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</si>
  <si>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</si>
  <si>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</si>
  <si>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</si>
  <si>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</si>
  <si>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</si>
  <si>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</si>
  <si>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</si>
  <si>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</si>
  <si>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</si>
  <si>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</si>
  <si>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</si>
  <si>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</si>
  <si>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</si>
  <si>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</si>
  <si>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</si>
  <si>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</si>
  <si>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</si>
  <si>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</si>
  <si>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</si>
  <si>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</si>
  <si>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</si>
  <si>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</si>
  <si>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</si>
  <si>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</si>
  <si>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</si>
  <si>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</si>
  <si>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</si>
  <si>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</si>
  <si>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</si>
  <si>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</si>
  <si>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</si>
  <si>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</si>
  <si>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</si>
  <si>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</si>
  <si>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</si>
  <si>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</si>
  <si>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</si>
  <si>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</si>
  <si>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</si>
  <si>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</si>
  <si>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</si>
  <si>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</si>
  <si>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</si>
  <si>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</si>
  <si>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</si>
  <si>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</si>
  <si>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</si>
  <si>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</si>
  <si>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</si>
  <si>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</si>
  <si>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</si>
  <si>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</si>
  <si>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</si>
  <si>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</si>
  <si>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</si>
  <si>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</si>
  <si>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</si>
  <si>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</si>
  <si>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</si>
  <si>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</si>
  <si>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</si>
  <si>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</si>
  <si>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</si>
  <si>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</si>
  <si>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</si>
  <si>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</si>
  <si>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</si>
  <si>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</si>
  <si>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</si>
  <si>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</si>
  <si>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</si>
  <si>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</si>
  <si>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</si>
  <si>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</si>
  <si>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</si>
  <si>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</si>
  <si>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</si>
  <si>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</si>
  <si>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</si>
  <si>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</si>
  <si>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</si>
  <si>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</si>
  <si>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</si>
  <si>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</si>
  <si>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</si>
  <si>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</si>
  <si>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</si>
  <si>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</si>
  <si>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</si>
  <si>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</si>
  <si>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</si>
  <si>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</si>
  <si>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</si>
  <si>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</si>
  <si>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</si>
  <si>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</si>
  <si>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</si>
  <si>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</si>
  <si>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</si>
  <si>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</si>
  <si>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</si>
  <si>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</si>
  <si>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</si>
  <si>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</si>
  <si>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</si>
  <si>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</si>
  <si>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</si>
  <si>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</si>
  <si>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</si>
  <si>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</si>
  <si>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</si>
  <si>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</si>
  <si>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</si>
  <si>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</si>
  <si>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</si>
  <si>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</si>
  <si>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</si>
  <si>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</si>
  <si>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</si>
  <si>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</si>
  <si>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</si>
  <si>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</si>
  <si>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</si>
  <si>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</si>
  <si>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</si>
  <si>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</si>
  <si>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</si>
  <si>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</si>
  <si>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</si>
  <si>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</si>
  <si>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</si>
  <si>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</si>
  <si>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</si>
  <si>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</si>
  <si>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</si>
  <si>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</si>
  <si>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</si>
  <si>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</si>
  <si>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</si>
  <si>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</si>
  <si>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</si>
  <si>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</si>
  <si>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</si>
  <si>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</si>
  <si>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</si>
  <si>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</si>
  <si>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</si>
  <si>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</si>
  <si>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</si>
  <si>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</si>
  <si>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</si>
  <si>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</si>
  <si>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</si>
  <si>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</si>
  <si>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</si>
  <si>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</si>
  <si>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</si>
  <si>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</si>
  <si>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</si>
  <si>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</si>
  <si>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</si>
  <si>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</si>
  <si>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</si>
  <si>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</si>
  <si>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</si>
  <si>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</si>
  <si>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</si>
  <si>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</si>
  <si>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</si>
  <si>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</si>
  <si>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</si>
  <si>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</si>
  <si>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</si>
  <si>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</si>
  <si>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</si>
  <si>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</si>
  <si>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</si>
  <si>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</si>
  <si>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</si>
  <si>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</si>
  <si>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</si>
  <si>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</si>
  <si>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</si>
  <si>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</si>
  <si>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</si>
  <si>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</si>
  <si>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</si>
  <si>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</si>
  <si>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</si>
  <si>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</si>
  <si>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</si>
  <si>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</si>
  <si>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</si>
  <si>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</si>
  <si>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</si>
  <si>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</si>
  <si>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</si>
  <si>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</si>
  <si>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</si>
  <si>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</si>
  <si>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</si>
  <si>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</si>
  <si>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</si>
  <si>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</si>
  <si>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</si>
  <si>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</si>
  <si>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</si>
  <si>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</si>
  <si>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</si>
  <si>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</si>
  <si>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</si>
  <si>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</si>
  <si>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</si>
  <si>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</si>
  <si>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</si>
  <si>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</si>
  <si>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</si>
  <si>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</si>
  <si>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</si>
  <si>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</si>
  <si>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</si>
  <si>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</si>
  <si>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</si>
  <si>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</si>
  <si>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</si>
  <si>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</si>
  <si>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</si>
  <si>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</si>
  <si>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</si>
  <si>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</si>
  <si>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</si>
  <si>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</si>
  <si>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</si>
  <si>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</si>
  <si>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</si>
  <si>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</si>
  <si>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</si>
  <si>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</si>
  <si>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</si>
  <si>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</si>
  <si>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</si>
  <si>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</si>
  <si>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</si>
  <si>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</si>
  <si>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</si>
  <si>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</si>
  <si>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</si>
  <si>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</si>
  <si>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</si>
  <si>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</si>
  <si>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</si>
  <si>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</si>
  <si>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</si>
  <si>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</si>
  <si>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</si>
  <si>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</si>
  <si>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</si>
  <si>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</si>
  <si>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</si>
  <si>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</si>
  <si>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</si>
  <si>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</si>
  <si>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</si>
  <si>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</si>
  <si>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</si>
  <si>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</si>
  <si>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</si>
  <si>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</si>
  <si>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</si>
  <si>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</si>
  <si>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</si>
  <si>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</si>
  <si>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</si>
  <si>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</si>
  <si>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</si>
  <si>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</si>
  <si>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</si>
  <si>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</si>
  <si>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</si>
  <si>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</si>
  <si>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</si>
  <si>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</si>
  <si>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</si>
  <si>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</si>
  <si>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</si>
  <si>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</si>
  <si>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</si>
  <si>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</si>
  <si>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</si>
  <si>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</si>
  <si>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</si>
  <si>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</si>
  <si>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</si>
  <si>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</si>
  <si>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</si>
  <si>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</si>
  <si>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</si>
  <si>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</si>
  <si>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</si>
  <si>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</si>
  <si>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</si>
  <si>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</si>
  <si>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</si>
  <si>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</si>
  <si>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</si>
  <si>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</si>
  <si>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</si>
  <si>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</si>
  <si>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</si>
  <si>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</si>
  <si>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</si>
  <si>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</si>
  <si>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</si>
  <si>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</si>
  <si>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</si>
  <si>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</si>
  <si>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</si>
  <si>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</si>
  <si>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</si>
  <si>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</si>
  <si>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</si>
  <si>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</si>
  <si>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</si>
  <si>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</si>
  <si>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</si>
  <si>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</si>
  <si>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</si>
  <si>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</si>
  <si>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</si>
  <si>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</si>
  <si>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</si>
  <si>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</si>
  <si>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</si>
  <si>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</si>
  <si>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</si>
  <si>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</si>
  <si>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</si>
  <si>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</si>
  <si>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</si>
  <si>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</si>
  <si>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</si>
  <si>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</si>
  <si>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</si>
  <si>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</si>
  <si>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</si>
  <si>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</si>
  <si>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</si>
  <si>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</si>
  <si>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</si>
  <si>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</si>
  <si>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</si>
  <si>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</si>
  <si>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</si>
  <si>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</si>
  <si>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</si>
  <si>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</si>
  <si>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</si>
  <si>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</si>
  <si>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</si>
  <si>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</si>
  <si>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</si>
  <si>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</si>
  <si>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</si>
  <si>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</si>
  <si>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</si>
  <si>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</si>
  <si>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</si>
  <si>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</si>
  <si>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</si>
  <si>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</si>
  <si>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</si>
  <si>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</si>
  <si>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</si>
  <si>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</si>
  <si>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</si>
  <si>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</si>
  <si>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</si>
  <si>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</si>
  <si>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</si>
  <si>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</si>
  <si>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</si>
  <si>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</si>
  <si>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</si>
  <si>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</si>
  <si>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</si>
  <si>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</si>
  <si>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</si>
  <si>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</si>
  <si>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</si>
  <si>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</si>
  <si>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</si>
  <si>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</si>
  <si>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</si>
  <si>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</si>
  <si>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</si>
  <si>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</si>
  <si>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</si>
  <si>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</si>
  <si>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</si>
  <si>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</si>
  <si>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</si>
  <si>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</si>
  <si>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</si>
  <si>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</si>
  <si>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</si>
  <si>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</si>
  <si>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</si>
  <si>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</si>
  <si>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</si>
  <si>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</si>
  <si>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</si>
  <si>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</si>
  <si>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</si>
  <si>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</si>
  <si>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</si>
  <si>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</si>
  <si>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</si>
  <si>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</si>
  <si>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</si>
  <si>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</si>
  <si>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</si>
  <si>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</si>
  <si>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</si>
  <si>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</si>
  <si>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</si>
  <si>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</si>
  <si>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</si>
  <si>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</si>
  <si>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</si>
  <si>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</si>
  <si>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</si>
  <si>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</si>
  <si>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</si>
  <si>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</si>
  <si>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</si>
  <si>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</si>
  <si>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</si>
  <si>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</si>
  <si>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</si>
  <si>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</si>
  <si>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</si>
  <si>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</si>
  <si>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</si>
  <si>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</si>
  <si>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</si>
  <si>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</si>
  <si>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</si>
  <si>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</si>
  <si>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</si>
  <si>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</si>
  <si>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</si>
  <si>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</si>
  <si>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</si>
  <si>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</si>
  <si>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</si>
  <si>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</si>
  <si>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</si>
  <si>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</si>
  <si>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</si>
  <si>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</si>
  <si>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</si>
  <si>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</si>
  <si>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</si>
  <si>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</si>
  <si>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</si>
  <si>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</si>
  <si>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</si>
  <si>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</si>
  <si>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</si>
  <si>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</si>
  <si>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</si>
  <si>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</si>
  <si>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</si>
  <si>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</si>
  <si>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</si>
  <si>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</si>
  <si>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</si>
  <si>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</si>
  <si>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</si>
  <si>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</si>
  <si>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</si>
  <si>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</si>
  <si>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</si>
  <si>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</si>
  <si>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</si>
  <si>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</si>
  <si>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</si>
  <si>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</si>
  <si>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</si>
  <si>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</si>
  <si>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</si>
  <si>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</si>
  <si>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</si>
  <si>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</si>
  <si>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</si>
  <si>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</si>
  <si>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</si>
  <si>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</si>
  <si>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</si>
  <si>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</si>
  <si>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</si>
  <si>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</si>
  <si>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</si>
  <si>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</si>
  <si>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</si>
  <si>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</si>
  <si>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</si>
  <si>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</si>
  <si>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</si>
  <si>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</si>
  <si>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</si>
  <si>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</si>
  <si>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</si>
  <si>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</si>
  <si>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</si>
  <si>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</si>
  <si>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</si>
  <si>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</si>
  <si>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</si>
  <si>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</si>
  <si>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</si>
  <si>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</si>
  <si>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</si>
  <si>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</si>
  <si>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</si>
  <si>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</si>
  <si>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</si>
  <si>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</si>
  <si>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</si>
  <si>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</si>
  <si>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</si>
  <si>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</si>
  <si>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</si>
  <si>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</si>
  <si>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</si>
  <si>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</si>
  <si>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</si>
  <si>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</si>
  <si>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</si>
  <si>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</si>
  <si>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</si>
  <si>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</si>
  <si>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</si>
  <si>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</si>
  <si>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</si>
  <si>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</si>
  <si>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</si>
  <si>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</si>
  <si>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</si>
  <si>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</si>
  <si>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</si>
  <si>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</si>
  <si>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</si>
  <si>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</si>
  <si>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</si>
  <si>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</si>
  <si>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</si>
  <si>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</si>
  <si>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</si>
  <si>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</si>
  <si>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</si>
  <si>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</si>
  <si>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</si>
  <si>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</si>
  <si>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</si>
  <si>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</si>
  <si>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</si>
  <si>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</si>
  <si>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</si>
  <si>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</si>
  <si>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</si>
  <si>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</si>
  <si>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</si>
  <si>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</si>
  <si>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</si>
  <si>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</si>
  <si>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</si>
  <si>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</si>
  <si>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</si>
  <si>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</si>
  <si>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</si>
  <si>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</si>
  <si>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</si>
  <si>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</si>
  <si>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</si>
  <si>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</si>
  <si>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</si>
  <si>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</si>
  <si>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</si>
  <si>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</si>
  <si>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</si>
  <si>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</si>
  <si>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</si>
  <si>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</si>
  <si>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</si>
  <si>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</si>
  <si>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</si>
  <si>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</si>
  <si>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</si>
  <si>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</si>
  <si>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</si>
  <si>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</si>
  <si>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</si>
  <si>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</si>
  <si>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</si>
  <si>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</si>
  <si>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</si>
  <si>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</si>
  <si>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</si>
  <si>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</si>
  <si>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</si>
  <si>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</si>
  <si>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</si>
  <si>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</si>
  <si>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</si>
  <si>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</si>
  <si>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</si>
  <si>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</si>
  <si>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</si>
  <si>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</si>
  <si>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</si>
  <si>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</si>
  <si>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</si>
  <si>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</si>
  <si>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</si>
  <si>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</si>
  <si>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</si>
  <si>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</si>
  <si>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</si>
  <si>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</si>
  <si>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</si>
  <si>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</si>
  <si>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</si>
  <si>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</si>
  <si>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</si>
  <si>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</si>
  <si>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</si>
  <si>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</si>
  <si>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</si>
  <si>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</si>
  <si>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</si>
  <si>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</si>
  <si>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</si>
  <si>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</si>
  <si>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</si>
  <si>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</si>
  <si>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</si>
  <si>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</si>
  <si>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</si>
  <si>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</si>
  <si>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</si>
  <si>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</si>
  <si>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</si>
  <si>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</si>
  <si>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</si>
  <si>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</si>
  <si>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</si>
  <si>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</si>
  <si>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</si>
  <si>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</si>
  <si>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</si>
  <si>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</si>
  <si>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</si>
  <si>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</si>
  <si>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</si>
  <si>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</si>
  <si>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</si>
  <si>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</si>
  <si>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</si>
  <si>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</si>
  <si>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</si>
  <si>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</si>
  <si>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</si>
  <si>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</si>
  <si>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</si>
  <si>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</si>
  <si>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</si>
  <si>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</si>
  <si>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</si>
  <si>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</si>
  <si>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</si>
  <si>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</si>
  <si>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</si>
  <si>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</si>
  <si>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</si>
  <si>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</si>
  <si>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</si>
  <si>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</si>
  <si>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</si>
  <si>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</si>
  <si>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</si>
  <si>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</si>
  <si>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</si>
  <si>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</si>
  <si>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</si>
  <si>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</si>
  <si>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</si>
  <si>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</si>
  <si>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</si>
  <si>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</si>
  <si>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</si>
  <si>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</si>
  <si>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</si>
  <si>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</si>
  <si>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</si>
  <si>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</si>
  <si>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</si>
  <si>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</si>
  <si>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</si>
  <si>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</si>
  <si>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</si>
  <si>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</si>
  <si>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</si>
  <si>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</si>
  <si>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</si>
  <si>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</si>
  <si>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</si>
  <si>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</si>
  <si>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</si>
  <si>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</si>
  <si>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</si>
  <si>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</si>
  <si>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</si>
  <si>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</si>
  <si>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</si>
  <si>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</si>
  <si>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</si>
  <si>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</si>
  <si>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</si>
  <si>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</si>
  <si>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</si>
  <si>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</si>
  <si>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</si>
  <si>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</si>
  <si>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</si>
  <si>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</si>
  <si>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</si>
  <si>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</si>
  <si>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</si>
  <si>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</si>
  <si>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</si>
  <si>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</si>
  <si>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</si>
  <si>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</si>
  <si>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</si>
  <si>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</si>
  <si>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</si>
  <si>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</si>
  <si>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</si>
  <si>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</si>
  <si>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</si>
  <si>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</si>
  <si>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</si>
  <si>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</si>
  <si>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</si>
  <si>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</si>
  <si>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</si>
  <si>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</si>
  <si>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</si>
  <si>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</si>
  <si>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</si>
  <si>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</si>
  <si>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</si>
  <si>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</si>
  <si>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</si>
  <si>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</si>
  <si>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</si>
  <si>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</si>
  <si>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</si>
  <si>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</si>
  <si>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</si>
  <si>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</si>
  <si>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</si>
  <si>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</si>
  <si>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</si>
  <si>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</si>
  <si>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</si>
  <si>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</si>
  <si>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</si>
  <si>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</si>
  <si>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</si>
  <si>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</si>
  <si>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</si>
  <si>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</si>
  <si>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</si>
  <si>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</si>
  <si>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</si>
  <si>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</si>
  <si>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</si>
  <si>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</si>
  <si>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</si>
  <si>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</si>
  <si>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</si>
  <si>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</si>
  <si>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</si>
  <si>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</si>
  <si>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</si>
  <si>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</si>
  <si>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</si>
  <si>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</si>
  <si>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</si>
  <si>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</si>
  <si>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</si>
  <si>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</si>
  <si>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</si>
  <si>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</si>
  <si>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</si>
  <si>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</si>
  <si>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</si>
  <si>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</si>
  <si>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</si>
  <si>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</si>
  <si>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</si>
  <si>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</si>
  <si>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</si>
  <si>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</si>
  <si>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</si>
  <si>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</si>
  <si>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</si>
  <si>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</si>
  <si>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</si>
  <si>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</si>
  <si>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</si>
  <si>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</si>
  <si>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</si>
  <si>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</si>
  <si>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</si>
  <si>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</si>
  <si>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</si>
  <si>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</si>
  <si>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</si>
  <si>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</si>
  <si>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</si>
  <si>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</si>
  <si>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</si>
  <si>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</si>
  <si>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</si>
  <si>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</si>
  <si>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</si>
  <si>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</si>
  <si>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</si>
  <si>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</si>
  <si>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</si>
  <si>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</si>
  <si>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</si>
  <si>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</si>
  <si>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</si>
  <si>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</si>
  <si>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</si>
  <si>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</si>
  <si>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</si>
  <si>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</si>
  <si>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</si>
  <si>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</si>
  <si>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</si>
  <si>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</si>
  <si>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</si>
  <si>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</si>
  <si>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</si>
  <si>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</si>
  <si>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</si>
  <si>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</si>
  <si>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</si>
  <si>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</si>
  <si>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</si>
  <si>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</si>
  <si>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</si>
  <si>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</si>
  <si>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</si>
  <si>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</si>
  <si>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</si>
  <si>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</si>
  <si>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</si>
  <si>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</si>
  <si>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</si>
  <si>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</si>
  <si>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</si>
  <si>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</si>
  <si>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</si>
  <si>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</si>
  <si>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</si>
  <si>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</si>
  <si>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</si>
  <si>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</si>
  <si>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</si>
  <si>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</si>
  <si>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</si>
  <si>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</si>
  <si>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</si>
  <si>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</si>
  <si>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</si>
  <si>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</si>
  <si>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</si>
  <si>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</si>
  <si>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</si>
  <si>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</si>
  <si>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</si>
  <si>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</si>
  <si>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</si>
  <si>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</si>
  <si>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</si>
  <si>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</si>
  <si>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</si>
  <si>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</si>
  <si>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</si>
  <si>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</si>
  <si>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</si>
  <si>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</si>
  <si>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</si>
  <si>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</si>
  <si>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</si>
  <si>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</si>
  <si>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</si>
  <si>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</si>
  <si>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</si>
  <si>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</si>
  <si>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</si>
  <si>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</si>
  <si>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</si>
  <si>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</si>
  <si>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</si>
  <si>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</si>
  <si>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</si>
  <si>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</si>
  <si>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</si>
  <si>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</si>
  <si>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</si>
  <si>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</si>
  <si>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</si>
  <si>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</si>
  <si>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</si>
  <si>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</si>
  <si>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</si>
  <si>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</si>
  <si>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</si>
  <si>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</si>
  <si>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</si>
  <si>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</si>
  <si>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</si>
  <si>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</si>
  <si>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</si>
  <si>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</si>
  <si>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</si>
  <si>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</si>
  <si>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</si>
  <si>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</si>
  <si>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</si>
  <si>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</si>
  <si>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</si>
  <si>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</si>
  <si>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</si>
  <si>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</si>
  <si>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</si>
  <si>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</si>
  <si>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</si>
  <si>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</si>
  <si>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</si>
  <si>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</si>
  <si>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</si>
  <si>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</si>
  <si>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</si>
  <si>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</si>
  <si>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</si>
  <si>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</si>
  <si>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</si>
  <si>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</si>
  <si>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</si>
  <si>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</si>
  <si>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</si>
  <si>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</si>
  <si>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</si>
  <si>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</si>
  <si>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</si>
  <si>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</si>
  <si>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</si>
  <si>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</si>
  <si>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</si>
  <si>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</si>
  <si>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</si>
  <si>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</si>
  <si>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</si>
  <si>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</si>
  <si>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</si>
  <si>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</si>
  <si>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</si>
  <si>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</si>
  <si>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</si>
  <si>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</si>
  <si>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</si>
  <si>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</si>
  <si>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</si>
  <si>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</si>
  <si>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</si>
  <si>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</si>
  <si>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</si>
  <si>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</si>
  <si>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</si>
  <si>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</si>
  <si>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</si>
  <si>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</si>
  <si>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</si>
  <si>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</si>
  <si>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</si>
  <si>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</si>
  <si>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</si>
  <si>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</si>
  <si>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</si>
  <si>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</si>
  <si>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</si>
  <si>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</si>
  <si>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</si>
  <si>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</si>
  <si>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</si>
  <si>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</si>
  <si>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</si>
  <si>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</si>
  <si>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</si>
  <si>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</si>
  <si>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</si>
  <si>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</si>
  <si>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</si>
  <si>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</si>
  <si>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</si>
  <si>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</si>
  <si>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</si>
  <si>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</si>
  <si>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</si>
  <si>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</si>
  <si>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</si>
  <si>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</si>
  <si>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</si>
  <si>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</si>
  <si>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</si>
  <si>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</si>
  <si>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</si>
  <si>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</si>
  <si>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</si>
  <si>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</si>
  <si>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</si>
  <si>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</si>
  <si>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</si>
  <si>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</si>
  <si>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</si>
  <si>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</si>
  <si>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</si>
  <si>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</si>
  <si>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</si>
  <si>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</si>
  <si>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</si>
  <si>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</si>
  <si>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</si>
  <si>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</si>
  <si>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</si>
  <si>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</si>
  <si>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</si>
  <si>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</si>
  <si>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</si>
  <si>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</si>
  <si>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</si>
  <si>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</si>
  <si>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</si>
  <si>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</si>
  <si>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</si>
  <si>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</si>
  <si>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</si>
  <si>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</si>
  <si>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</si>
  <si>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</si>
  <si>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</si>
  <si>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</si>
  <si>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</si>
  <si>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</si>
  <si>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</si>
  <si>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</si>
  <si>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</si>
  <si>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</si>
  <si>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</si>
  <si>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</si>
  <si>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</si>
  <si>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</si>
  <si>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</si>
  <si>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</si>
  <si>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</si>
  <si>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</si>
  <si>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</si>
  <si>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</si>
  <si>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</si>
  <si>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</si>
  <si>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</si>
  <si>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</si>
  <si>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</si>
  <si>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</si>
  <si>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</si>
  <si>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</si>
  <si>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</si>
  <si>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</si>
  <si>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</si>
  <si>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</si>
  <si>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</si>
  <si>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</si>
  <si>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</si>
  <si>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</si>
  <si>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</si>
  <si>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</si>
  <si>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</si>
  <si>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</si>
  <si>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</si>
  <si>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</si>
  <si>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</si>
  <si>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</si>
  <si>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</si>
  <si>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</si>
  <si>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</si>
  <si>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</si>
  <si>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</si>
  <si>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</si>
  <si>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</si>
  <si>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</si>
  <si>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</si>
  <si>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</si>
  <si>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</si>
  <si>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</si>
  <si>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</si>
  <si>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</si>
  <si>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</si>
  <si>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</si>
  <si>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</si>
  <si>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</si>
  <si>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</si>
  <si>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</si>
  <si>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</si>
  <si>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</si>
  <si>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</si>
  <si>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</si>
  <si>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</si>
  <si>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</si>
  <si>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</si>
  <si>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</si>
  <si>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</si>
  <si>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</si>
  <si>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</si>
  <si>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</si>
  <si>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</si>
  <si>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</si>
  <si>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</si>
  <si>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</si>
  <si>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</si>
  <si>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</si>
  <si>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</si>
  <si>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</si>
  <si>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</si>
  <si>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</si>
  <si>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</si>
  <si>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</si>
  <si>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</si>
  <si>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</si>
  <si>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</si>
  <si>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</si>
  <si>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</si>
  <si>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</si>
  <si>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</si>
  <si>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</si>
  <si>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</si>
  <si>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</si>
  <si>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</si>
  <si>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</si>
  <si>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</si>
  <si>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</si>
  <si>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</si>
  <si>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</si>
  <si>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</si>
  <si>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</si>
  <si>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</si>
  <si>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</si>
  <si>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</si>
  <si>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</si>
  <si>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</si>
  <si>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</si>
  <si>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</si>
  <si>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</si>
  <si>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</si>
  <si>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</si>
  <si>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</si>
  <si>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</si>
  <si>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</si>
  <si>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</si>
  <si>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</si>
  <si>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</si>
  <si>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</si>
  <si>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</si>
  <si>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</si>
  <si>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</si>
  <si>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</si>
  <si>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</si>
  <si>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</si>
  <si>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</si>
  <si>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</si>
  <si>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</si>
  <si>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</si>
  <si>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</si>
  <si>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</si>
  <si>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</si>
  <si>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</si>
  <si>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</si>
  <si>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</si>
  <si>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</si>
  <si>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</si>
  <si>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</si>
  <si>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</si>
  <si>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</si>
  <si>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</si>
  <si>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</si>
  <si>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</si>
  <si>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</si>
  <si>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</si>
  <si>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</si>
  <si>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</si>
  <si>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</si>
  <si>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</si>
  <si>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</si>
  <si>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</si>
  <si>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</si>
  <si>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</si>
  <si>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</si>
  <si>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</si>
  <si>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</si>
  <si>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</si>
  <si>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</si>
  <si>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</si>
  <si>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</si>
  <si>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</si>
  <si>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</si>
  <si>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</si>
  <si>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</si>
  <si>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</si>
  <si>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</si>
  <si>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</si>
  <si>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</si>
  <si>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</si>
  <si>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</si>
  <si>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</si>
  <si>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</si>
  <si>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</si>
  <si>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</si>
  <si>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</si>
  <si>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</si>
  <si>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</si>
  <si>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</si>
  <si>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</si>
  <si>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</si>
  <si>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</si>
  <si>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</si>
  <si>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</si>
  <si>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</si>
  <si>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</si>
  <si>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</si>
  <si>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</si>
  <si>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</si>
  <si>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</si>
  <si>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</si>
  <si>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</si>
  <si>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</si>
  <si>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</si>
  <si>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</si>
  <si>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</si>
  <si>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</si>
  <si>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</si>
  <si>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</si>
  <si>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</si>
  <si>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</si>
  <si>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</si>
  <si>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</si>
  <si>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</si>
  <si>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</si>
  <si>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</si>
  <si>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</si>
  <si>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</si>
  <si>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</si>
  <si>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</si>
  <si>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</si>
  <si>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</si>
  <si>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</si>
  <si>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</si>
  <si>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</si>
  <si>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</si>
  <si>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</si>
  <si>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</si>
  <si>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</si>
  <si>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</si>
  <si>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</si>
  <si>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</si>
  <si>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</si>
  <si>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</si>
  <si>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</si>
  <si>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</si>
  <si>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</si>
  <si>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</si>
  <si>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</si>
  <si>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</si>
  <si>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</si>
  <si>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</si>
  <si>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</si>
  <si>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</si>
  <si>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</si>
  <si>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</si>
  <si>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</si>
  <si>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</si>
  <si>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</si>
  <si>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</si>
  <si>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</si>
  <si>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</si>
  <si>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</si>
  <si>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</si>
  <si>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</si>
  <si>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</si>
  <si>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</si>
  <si>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</si>
  <si>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</si>
  <si>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</si>
  <si>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</si>
  <si>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</si>
  <si>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</si>
  <si>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</si>
  <si>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</si>
  <si>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</si>
  <si>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</si>
  <si>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</si>
  <si>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</si>
  <si>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</si>
  <si>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</si>
  <si>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</si>
  <si>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</si>
  <si>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</si>
  <si>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</si>
  <si>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</si>
  <si>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</si>
  <si>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</si>
  <si>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</si>
  <si>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</si>
  <si>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</si>
  <si>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</si>
  <si>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</si>
  <si>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</si>
  <si>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</si>
  <si>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</si>
  <si>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</si>
  <si>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</si>
  <si>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</si>
  <si>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</si>
  <si>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</si>
  <si>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</si>
  <si>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</si>
  <si>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</si>
  <si>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</si>
  <si>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</si>
  <si>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</si>
  <si>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</si>
  <si>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</si>
  <si>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</si>
  <si>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</si>
  <si>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</si>
  <si>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</si>
  <si>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</si>
  <si>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</si>
  <si>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</si>
  <si>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</si>
  <si>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</si>
  <si>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</si>
  <si>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</si>
  <si>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</si>
  <si>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</si>
  <si>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</si>
  <si>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</si>
  <si>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</si>
  <si>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</si>
  <si>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</si>
  <si>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</si>
  <si>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</si>
  <si>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</si>
  <si>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</si>
  <si>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</si>
  <si>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</si>
  <si>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</si>
  <si>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</si>
  <si>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</si>
  <si>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</si>
  <si>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</si>
  <si>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</si>
  <si>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</si>
  <si>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</si>
  <si>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</si>
  <si>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</si>
  <si>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</si>
  <si>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</si>
  <si>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</si>
  <si>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</si>
  <si>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</si>
  <si>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</si>
  <si>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</si>
  <si>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</si>
  <si>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</si>
  <si>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</si>
  <si>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</si>
  <si>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</si>
  <si>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</si>
  <si>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</si>
  <si>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</si>
  <si>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</si>
  <si>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</si>
  <si>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</si>
  <si>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</si>
  <si>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</si>
  <si>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</si>
  <si>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</si>
  <si>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</si>
  <si>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</si>
  <si>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</si>
  <si>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</si>
  <si>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</si>
  <si>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</si>
  <si>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</si>
  <si>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</si>
  <si>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</si>
  <si>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</si>
  <si>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</si>
  <si>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</si>
  <si>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</si>
  <si>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</si>
  <si>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</si>
  <si>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</si>
  <si>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</si>
  <si>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</si>
  <si>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</si>
  <si>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</si>
  <si>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</si>
  <si>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</si>
  <si>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</si>
  <si>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</si>
  <si>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</si>
  <si>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</si>
  <si>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</si>
  <si>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</si>
  <si>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</si>
  <si>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</si>
  <si>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</si>
  <si>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</si>
  <si>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</si>
  <si>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</si>
  <si>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</si>
  <si>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</si>
  <si>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</si>
  <si>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</si>
  <si>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</si>
  <si>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</si>
  <si>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</si>
  <si>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</si>
  <si>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</si>
  <si>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</si>
  <si>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</si>
  <si>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</si>
  <si>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</si>
  <si>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</si>
  <si>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</si>
  <si>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</si>
  <si>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</si>
  <si>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</si>
  <si>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</si>
  <si>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</si>
  <si>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</si>
  <si>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</si>
  <si>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</si>
  <si>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</si>
  <si>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</si>
  <si>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</si>
  <si>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</si>
  <si>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</si>
  <si>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</si>
  <si>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</si>
  <si>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</si>
  <si>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</si>
  <si>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</si>
  <si>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</si>
  <si>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</si>
  <si>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</si>
  <si>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</si>
  <si>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</si>
  <si>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</si>
  <si>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</si>
  <si>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</si>
  <si>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</si>
  <si>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</si>
  <si>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</si>
  <si>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</si>
  <si>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</si>
  <si>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</si>
  <si>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</si>
  <si>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</si>
  <si>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</si>
  <si>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</si>
  <si>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</si>
  <si>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</si>
  <si>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</si>
  <si>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</si>
  <si>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</si>
  <si>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</si>
  <si>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</si>
  <si>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</si>
  <si>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</si>
  <si>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</si>
  <si>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</si>
  <si>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</si>
  <si>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</si>
  <si>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</si>
  <si>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</si>
  <si>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</si>
  <si>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</si>
  <si>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</si>
  <si>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</si>
  <si>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</si>
  <si>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</si>
  <si>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</si>
  <si>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</si>
  <si>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</si>
  <si>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</si>
  <si>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</si>
  <si>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</si>
  <si>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</si>
  <si>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</si>
  <si>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</si>
  <si>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</si>
  <si>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</si>
  <si>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</si>
  <si>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</si>
  <si>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</si>
  <si>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</si>
  <si>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</si>
  <si>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</si>
  <si>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</si>
  <si>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</si>
  <si>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</si>
  <si>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</si>
  <si>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</si>
  <si>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</si>
  <si>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</si>
  <si>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</si>
  <si>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</si>
  <si>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</si>
  <si>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</si>
  <si>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</si>
  <si>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</si>
  <si>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</si>
  <si>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</si>
  <si>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</si>
  <si>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</si>
  <si>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</si>
  <si>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</si>
  <si>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</si>
  <si>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</si>
  <si>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</si>
  <si>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</si>
  <si>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</si>
  <si>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</si>
  <si>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</si>
  <si>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</si>
  <si>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</si>
  <si>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</si>
  <si>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</si>
  <si>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</si>
  <si>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</si>
  <si>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</si>
  <si>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</si>
  <si>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</si>
  <si>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</si>
  <si>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</si>
  <si>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</si>
  <si>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</si>
  <si>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</si>
  <si>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</si>
  <si>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</si>
  <si>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</si>
  <si>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</si>
  <si>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</si>
  <si>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</si>
  <si>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</si>
  <si>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</si>
  <si>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</si>
  <si>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</si>
  <si>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</si>
  <si>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</si>
  <si>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</si>
  <si>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</si>
  <si>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</si>
  <si>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</si>
  <si>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</si>
  <si>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</si>
  <si>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</si>
  <si>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</si>
  <si>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</si>
  <si>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</si>
  <si>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</si>
  <si>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</si>
  <si>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</si>
  <si>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</si>
  <si>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</si>
  <si>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</si>
  <si>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</si>
  <si>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</si>
  <si>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</si>
  <si>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</si>
  <si>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</si>
  <si>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</si>
  <si>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</si>
  <si>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</si>
  <si>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</si>
  <si>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</si>
  <si>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</si>
  <si>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</si>
  <si>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</si>
  <si>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</si>
  <si>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</si>
  <si>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</si>
  <si>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</si>
  <si>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</si>
  <si>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</si>
  <si>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</si>
  <si>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</si>
  <si>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</si>
  <si>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</si>
  <si>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</si>
  <si>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</si>
  <si>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</si>
  <si>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</si>
  <si>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</si>
  <si>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</si>
  <si>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</si>
  <si>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</si>
  <si>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</si>
  <si>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</si>
  <si>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</si>
  <si>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</si>
  <si>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</si>
  <si>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</si>
  <si>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</si>
  <si>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</si>
  <si>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</si>
  <si>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</si>
  <si>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</si>
  <si>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</si>
  <si>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</si>
  <si>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</si>
  <si>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</si>
  <si>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</si>
  <si>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</si>
  <si>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</si>
  <si>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</si>
  <si>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</si>
  <si>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</si>
  <si>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</si>
  <si>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</si>
  <si>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</si>
  <si>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</si>
  <si>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</si>
  <si>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</si>
  <si>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</si>
  <si>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</si>
  <si>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</si>
  <si>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</si>
  <si>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</si>
  <si>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</si>
  <si>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</si>
  <si>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</si>
  <si>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</si>
  <si>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</si>
  <si>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</si>
  <si>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</si>
  <si>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</si>
  <si>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</si>
  <si>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</si>
  <si>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</si>
  <si>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</si>
  <si>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</si>
  <si>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</si>
  <si>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</si>
  <si>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</si>
  <si>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</si>
  <si>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</si>
  <si>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</si>
  <si>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</si>
  <si>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</si>
  <si>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</si>
  <si>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</si>
  <si>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</si>
  <si>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</si>
  <si>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</si>
  <si>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</si>
  <si>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</si>
  <si>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</si>
  <si>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</si>
  <si>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</si>
  <si>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</si>
  <si>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</si>
  <si>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</si>
  <si>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</si>
  <si>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</si>
  <si>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</si>
  <si>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</si>
  <si>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</si>
  <si>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</si>
  <si>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</si>
  <si>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</si>
  <si>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</si>
  <si>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</si>
  <si>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</si>
  <si>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</si>
  <si>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</si>
  <si>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</si>
  <si>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</si>
  <si>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</si>
  <si>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</si>
  <si>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</si>
  <si>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</si>
  <si>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</si>
  <si>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</si>
  <si>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</si>
  <si>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</si>
  <si>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</si>
  <si>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</si>
  <si>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</si>
  <si>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</si>
  <si>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</si>
  <si>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</si>
  <si>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</si>
  <si>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</si>
  <si>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</si>
  <si>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</si>
  <si>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</si>
  <si>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</si>
  <si>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</si>
  <si>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</si>
  <si>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</si>
  <si>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</si>
  <si>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</si>
  <si>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</si>
  <si>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</si>
  <si>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</si>
  <si>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</si>
  <si>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</si>
  <si>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</si>
  <si>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</si>
  <si>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</si>
  <si>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</si>
  <si>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</si>
  <si>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</si>
  <si>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</si>
  <si>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</si>
  <si>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</si>
  <si>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</si>
  <si>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</si>
  <si>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</si>
  <si>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</si>
  <si>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</si>
  <si>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</si>
  <si>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</si>
  <si>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</si>
  <si>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</si>
  <si>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</si>
  <si>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</si>
  <si>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</si>
  <si>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</si>
  <si>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</si>
  <si>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</si>
  <si>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</si>
  <si>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</si>
  <si>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</si>
  <si>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</si>
  <si>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</si>
  <si>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</si>
  <si>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</si>
  <si>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</si>
  <si>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</si>
  <si>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</si>
  <si>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</si>
  <si>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</si>
  <si>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</si>
  <si>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</si>
  <si>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</si>
  <si>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</si>
  <si>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</si>
  <si>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</si>
  <si>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</si>
  <si>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</si>
  <si>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</si>
  <si>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</si>
  <si>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</si>
  <si>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</si>
  <si>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</si>
  <si>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</si>
  <si>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</si>
  <si>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</si>
  <si>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</si>
  <si>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</si>
  <si>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</si>
  <si>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</si>
  <si>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</si>
  <si>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</si>
  <si>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</si>
  <si>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</si>
  <si>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</si>
  <si>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</si>
  <si>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</si>
  <si>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</si>
  <si>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</si>
  <si>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</si>
  <si>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</si>
  <si>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</si>
  <si>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</si>
  <si>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</si>
  <si>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</si>
  <si>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</si>
  <si>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</si>
  <si>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</si>
  <si>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</si>
  <si>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</si>
  <si>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</si>
  <si>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</si>
  <si>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</si>
  <si>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</si>
  <si>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</si>
  <si>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</si>
  <si>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</si>
  <si>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</si>
  <si>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</si>
  <si>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</si>
  <si>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</si>
  <si>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</si>
  <si>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</si>
  <si>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</si>
  <si>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</si>
  <si>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</si>
  <si>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</si>
  <si>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</si>
  <si>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</si>
  <si>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</si>
  <si>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</si>
  <si>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</si>
  <si>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</si>
  <si>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</si>
  <si>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</si>
  <si>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</si>
  <si>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</si>
  <si>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</si>
  <si>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</si>
  <si>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</si>
  <si>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</si>
  <si>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</si>
  <si>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</si>
  <si>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</si>
  <si>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</si>
  <si>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</si>
  <si>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</si>
  <si>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</si>
  <si>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</si>
  <si>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</si>
  <si>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</si>
  <si>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</si>
  <si>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</si>
  <si>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</si>
  <si>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</si>
  <si>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</si>
  <si>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</si>
  <si>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</si>
  <si>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</si>
  <si>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</si>
  <si>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</si>
  <si>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</si>
  <si>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</si>
  <si>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</si>
  <si>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</si>
  <si>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</si>
  <si>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</si>
  <si>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</si>
  <si>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</si>
  <si>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</si>
  <si>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</si>
  <si>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</si>
  <si>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</si>
  <si>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</si>
  <si>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</si>
  <si>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</si>
  <si>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</si>
  <si>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</si>
  <si>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</si>
  <si>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</si>
  <si>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</si>
  <si>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</si>
  <si>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</si>
  <si>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</si>
  <si>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</si>
  <si>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</si>
  <si>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</si>
  <si>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</si>
  <si>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</si>
  <si>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</si>
  <si>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</si>
  <si>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</si>
  <si>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</si>
  <si>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</si>
  <si>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</si>
  <si>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</si>
  <si>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</si>
  <si>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</si>
  <si>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</si>
  <si>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</si>
  <si>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</si>
  <si>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</si>
  <si>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</si>
  <si>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</si>
  <si>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</si>
  <si>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</si>
  <si>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</si>
  <si>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</si>
  <si>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</si>
  <si>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</si>
  <si>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</si>
  <si>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</si>
  <si>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</si>
  <si>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</si>
  <si>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</si>
  <si>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</si>
  <si>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</si>
  <si>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</si>
  <si>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</si>
  <si>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</si>
  <si>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</si>
  <si>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</si>
  <si>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</si>
  <si>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</si>
  <si>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</si>
  <si>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</si>
  <si>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</si>
  <si>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</si>
  <si>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</si>
  <si>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</si>
  <si>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</si>
  <si>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</si>
  <si>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</si>
  <si>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</si>
  <si>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</si>
  <si>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</si>
  <si>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</si>
  <si>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</si>
  <si>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</si>
  <si>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</si>
  <si>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</si>
  <si>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</si>
  <si>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</si>
  <si>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</si>
  <si>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</si>
  <si>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</si>
  <si>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</si>
  <si>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</si>
  <si>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</si>
  <si>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</si>
  <si>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</si>
  <si>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</si>
  <si>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</si>
  <si>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</si>
  <si>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</si>
  <si>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</si>
  <si>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</si>
  <si>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</si>
  <si>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</si>
  <si>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</si>
  <si>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</si>
  <si>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</si>
  <si>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</si>
  <si>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</si>
  <si>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</si>
  <si>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</si>
  <si>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</si>
  <si>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</si>
  <si>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</si>
  <si>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</si>
  <si>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</si>
  <si>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</si>
  <si>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</si>
  <si>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</si>
  <si>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</si>
  <si>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</si>
  <si>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</si>
  <si>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</si>
  <si>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</si>
  <si>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</si>
  <si>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</si>
  <si>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</si>
  <si>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</si>
  <si>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</si>
  <si>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</si>
  <si>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</si>
  <si>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</si>
  <si>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</si>
  <si>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</si>
  <si>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</si>
  <si>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</si>
  <si>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</si>
  <si>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</si>
  <si>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</si>
  <si>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</si>
  <si>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</si>
  <si>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</si>
  <si>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</si>
  <si>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</si>
  <si>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</si>
  <si>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</si>
  <si>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</si>
  <si>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</si>
  <si>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</si>
  <si>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</si>
  <si>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</si>
  <si>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</si>
  <si>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</si>
  <si>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</si>
  <si>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</si>
  <si>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</si>
  <si>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</si>
  <si>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</si>
  <si>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</si>
  <si>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</si>
  <si>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</si>
  <si>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</si>
  <si>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</si>
  <si>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</si>
  <si>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</si>
  <si>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</si>
  <si>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</si>
  <si>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</si>
  <si>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</si>
  <si>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</si>
  <si>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</si>
  <si>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</si>
  <si>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</si>
  <si>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</si>
  <si>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</si>
  <si>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</si>
  <si>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</si>
  <si>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</si>
  <si>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</si>
  <si>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</si>
  <si>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</si>
  <si>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</si>
  <si>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</si>
  <si>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</si>
  <si>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</si>
  <si>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</si>
  <si>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</si>
  <si>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</si>
  <si>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</si>
  <si>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</si>
  <si>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</si>
  <si>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</si>
  <si>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</si>
  <si>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</si>
  <si>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</si>
  <si>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</si>
  <si>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</si>
  <si>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</si>
  <si>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</si>
  <si>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</si>
  <si>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</si>
  <si>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</si>
  <si>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</si>
  <si>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</si>
  <si>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</si>
  <si>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</si>
  <si>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</si>
  <si>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</si>
  <si>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</si>
  <si>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</si>
  <si>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</si>
  <si>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</si>
  <si>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</si>
  <si>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</si>
  <si>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</si>
  <si>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</si>
  <si>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</si>
  <si>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</si>
  <si>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</si>
  <si>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</si>
  <si>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</si>
  <si>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</si>
  <si>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</si>
  <si>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</si>
  <si>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</si>
  <si>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</si>
  <si>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</si>
  <si>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</si>
  <si>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</si>
  <si>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</si>
  <si>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</si>
  <si>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</si>
  <si>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</si>
  <si>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</si>
  <si>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</si>
  <si>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</si>
  <si>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</si>
  <si>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</si>
  <si>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</si>
  <si>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</si>
  <si>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</si>
  <si>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</si>
  <si>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</si>
  <si>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</si>
  <si>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</si>
  <si>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</si>
  <si>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</si>
  <si>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</si>
  <si>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</si>
  <si>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</si>
  <si>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</si>
  <si>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</si>
  <si>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</si>
  <si>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</si>
  <si>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</si>
  <si>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</si>
  <si>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</si>
  <si>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</si>
  <si>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</si>
  <si>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</si>
  <si>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</si>
  <si>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</si>
  <si>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</si>
  <si>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</si>
  <si>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</si>
  <si>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</si>
  <si>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</si>
  <si>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</si>
  <si>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</si>
  <si>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</si>
  <si>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</si>
  <si>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</si>
  <si>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</si>
  <si>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</si>
  <si>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</si>
  <si>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</si>
  <si>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</si>
  <si>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</si>
  <si>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</si>
  <si>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</si>
  <si>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</si>
  <si>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</si>
  <si>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</si>
  <si>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</si>
  <si>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</si>
  <si>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</si>
  <si>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</si>
  <si>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</si>
  <si>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</si>
  <si>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</si>
  <si>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</si>
  <si>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</si>
  <si>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</si>
  <si>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</si>
  <si>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</si>
  <si>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</si>
  <si>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</si>
  <si>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</si>
  <si>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</si>
  <si>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</si>
  <si>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</si>
  <si>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</si>
  <si>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</si>
  <si>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</si>
  <si>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</si>
  <si>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</si>
  <si>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</si>
  <si>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</si>
  <si>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</si>
  <si>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</si>
  <si>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</si>
  <si>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</si>
  <si>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</si>
  <si>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</si>
  <si>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</si>
  <si>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</si>
  <si>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</si>
  <si>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</si>
  <si>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</si>
  <si>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</si>
  <si>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</si>
  <si>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</si>
  <si>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</si>
  <si>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</si>
  <si>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</si>
  <si>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</si>
  <si>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</si>
  <si>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</si>
  <si>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</si>
  <si>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</si>
  <si>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</si>
  <si>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</si>
  <si>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</si>
  <si>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</si>
  <si>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</si>
  <si>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</si>
  <si>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</si>
  <si>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</si>
  <si>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</si>
  <si>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</si>
  <si>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</si>
  <si>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</si>
  <si>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</si>
  <si>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</si>
  <si>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</si>
  <si>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</si>
  <si>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</si>
  <si>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</si>
  <si>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</si>
  <si>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</si>
  <si>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</si>
  <si>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</si>
  <si>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</si>
  <si>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</si>
  <si>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</si>
  <si>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</si>
  <si>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</si>
  <si>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</si>
  <si>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</si>
  <si>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</si>
  <si>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</si>
  <si>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</si>
  <si>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</si>
  <si>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</si>
  <si>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</si>
  <si>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</si>
  <si>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</si>
  <si>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</si>
  <si>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</si>
  <si>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</si>
  <si>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</si>
  <si>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</si>
  <si>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</si>
  <si>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</si>
  <si>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</si>
  <si>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</si>
  <si>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</si>
  <si>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</si>
  <si>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</si>
  <si>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</si>
  <si>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</si>
  <si>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</si>
  <si>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</si>
  <si>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</si>
  <si>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</si>
  <si>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</si>
  <si>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</si>
  <si>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</si>
  <si>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</si>
  <si>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</si>
  <si>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</si>
  <si>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</si>
  <si>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</si>
  <si>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</si>
  <si>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</si>
  <si>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</si>
  <si>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</si>
  <si>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</si>
  <si>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</si>
  <si>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</si>
  <si>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</si>
  <si>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</si>
  <si>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</si>
  <si>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</si>
  <si>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</si>
  <si>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</si>
  <si>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</si>
  <si>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</si>
  <si>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</si>
  <si>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</si>
  <si>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</si>
  <si>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</si>
  <si>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</si>
  <si>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</si>
  <si>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</si>
  <si>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</si>
  <si>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</si>
  <si>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</si>
  <si>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</si>
  <si>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</si>
  <si>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</si>
  <si>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</si>
  <si>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</si>
  <si>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</si>
  <si>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</si>
  <si>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</si>
  <si>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</si>
  <si>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</si>
  <si>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</si>
  <si>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</si>
  <si>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</si>
  <si>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</si>
  <si>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</si>
  <si>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</si>
  <si>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</si>
  <si>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</si>
  <si>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</si>
  <si>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</si>
  <si>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</si>
  <si>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</si>
  <si>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</si>
  <si>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</si>
  <si>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</si>
  <si>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</si>
  <si>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</si>
  <si>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</si>
  <si>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</si>
  <si>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</si>
  <si>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</si>
  <si>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</si>
  <si>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</si>
  <si>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</si>
  <si>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</si>
  <si>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</si>
  <si>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</si>
  <si>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</si>
  <si>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</si>
  <si>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</si>
  <si>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</si>
  <si>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</si>
  <si>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</si>
  <si>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</si>
  <si>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</si>
  <si>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</si>
  <si>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</si>
  <si>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</si>
  <si>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</si>
  <si>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</si>
  <si>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</si>
  <si>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</si>
  <si>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</si>
  <si>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</si>
  <si>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</si>
  <si>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</si>
  <si>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</si>
  <si>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</si>
  <si>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</si>
  <si>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</si>
  <si>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</si>
  <si>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</si>
  <si>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</si>
  <si>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</si>
  <si>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</si>
  <si>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</si>
  <si>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</si>
  <si>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</si>
  <si>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</si>
  <si>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</si>
  <si>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</si>
  <si>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</si>
  <si>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</si>
  <si>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</si>
  <si>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</si>
  <si>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</si>
  <si>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</si>
  <si>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</si>
  <si>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</si>
  <si>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</si>
  <si>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</si>
  <si>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</si>
  <si>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</si>
  <si>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</si>
  <si>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</si>
  <si>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</si>
  <si>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</si>
  <si>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</si>
  <si>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</si>
  <si>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</si>
  <si>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</si>
  <si>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</si>
  <si>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</si>
  <si>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</si>
  <si>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</si>
  <si>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</si>
  <si>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</si>
  <si>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</si>
  <si>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</si>
  <si>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</si>
  <si>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</si>
  <si>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</si>
  <si>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</si>
  <si>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</si>
  <si>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</si>
  <si>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</si>
  <si>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</si>
  <si>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</si>
  <si>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</si>
  <si>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</si>
  <si>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</si>
  <si>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</si>
  <si>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</si>
  <si>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</si>
  <si>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</si>
  <si>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</si>
  <si>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</si>
  <si>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</si>
  <si>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</si>
  <si>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</si>
  <si>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</si>
  <si>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</si>
  <si>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</si>
  <si>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</si>
  <si>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</si>
  <si>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</si>
  <si>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</si>
  <si>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</si>
  <si>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</si>
  <si>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</si>
  <si>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</si>
  <si>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</si>
  <si>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</si>
  <si>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</si>
  <si>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</si>
  <si>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</si>
  <si>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</si>
  <si>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</si>
  <si>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</si>
  <si>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</si>
  <si>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</si>
  <si>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</si>
  <si>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</si>
  <si>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</si>
  <si>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</si>
  <si>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</si>
  <si>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</si>
  <si>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</si>
  <si>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</si>
  <si>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</si>
  <si>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</si>
  <si>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</si>
  <si>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</si>
  <si>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</si>
  <si>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</si>
  <si>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</si>
  <si>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</si>
  <si>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</si>
  <si>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</si>
  <si>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</si>
  <si>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</si>
  <si>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</si>
  <si>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</si>
  <si>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</si>
  <si>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</si>
  <si>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</si>
  <si>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</si>
  <si>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</si>
  <si>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</si>
  <si>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</si>
  <si>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</si>
  <si>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</si>
  <si>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</si>
  <si>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</si>
  <si>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</si>
  <si>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</si>
  <si>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</si>
  <si>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</si>
  <si>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</si>
  <si>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</si>
  <si>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</si>
  <si>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</si>
  <si>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</si>
  <si>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</si>
  <si>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</si>
  <si>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</si>
  <si>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</si>
  <si>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</si>
  <si>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</si>
  <si>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</si>
  <si>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</si>
  <si>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</si>
  <si>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</si>
  <si>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</si>
  <si>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</si>
  <si>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</si>
  <si>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</si>
  <si>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</si>
  <si>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</si>
  <si>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</si>
  <si>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</si>
  <si>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</si>
  <si>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</si>
  <si>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</si>
  <si>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</si>
  <si>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</si>
  <si>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</si>
  <si>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</si>
  <si>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</si>
  <si>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</si>
  <si>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</si>
  <si>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</si>
  <si>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</si>
  <si>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</si>
  <si>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</si>
  <si>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</si>
  <si>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</si>
  <si>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</si>
  <si>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</si>
  <si>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</si>
  <si>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</si>
  <si>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</si>
  <si>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</si>
  <si>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</si>
  <si>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</si>
  <si>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</si>
  <si>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</si>
  <si>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</si>
  <si>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</si>
  <si>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</si>
  <si>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</si>
  <si>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</si>
  <si>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</si>
  <si>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</si>
  <si>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</si>
  <si>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</si>
  <si>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</si>
  <si>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</si>
  <si>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</si>
  <si>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</si>
  <si>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</si>
  <si>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</si>
  <si>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</si>
  <si>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</si>
  <si>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</si>
  <si>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</si>
  <si>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</si>
  <si>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</si>
  <si>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</si>
  <si>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</si>
  <si>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</si>
  <si>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</si>
  <si>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</si>
  <si>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</si>
  <si>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</si>
  <si>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</si>
  <si>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</si>
  <si>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</si>
  <si>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</si>
  <si>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</si>
  <si>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</si>
  <si>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</si>
  <si>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</si>
  <si>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</si>
  <si>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</si>
  <si>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</si>
  <si>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</si>
  <si>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</si>
  <si>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</si>
  <si>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</si>
  <si>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</si>
  <si>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</si>
  <si>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</si>
  <si>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</si>
  <si>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</si>
  <si>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</si>
  <si>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</si>
  <si>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</si>
  <si>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</si>
  <si>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</si>
  <si>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</si>
  <si>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</si>
  <si>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</si>
  <si>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</si>
  <si>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</si>
  <si>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</si>
  <si>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</si>
  <si>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</si>
  <si>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</si>
  <si>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</si>
  <si>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</si>
  <si>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</si>
  <si>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</si>
  <si>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</si>
  <si>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</si>
  <si>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</si>
  <si>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</si>
  <si>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</si>
  <si>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</si>
  <si>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</si>
  <si>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</si>
  <si>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</si>
  <si>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</si>
  <si>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</si>
  <si>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</si>
  <si>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</si>
  <si>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</si>
  <si>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</si>
  <si>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</si>
  <si>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</si>
  <si>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</si>
  <si>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</si>
  <si>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</si>
  <si>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</si>
  <si>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</si>
  <si>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</si>
  <si>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</si>
  <si>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</si>
  <si>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</si>
  <si>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</si>
  <si>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</si>
  <si>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</si>
  <si>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</si>
  <si>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</si>
  <si>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</si>
  <si>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</si>
  <si>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</si>
  <si>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</si>
  <si>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</si>
  <si>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</si>
  <si>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</si>
  <si>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</si>
  <si>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</si>
  <si>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</si>
  <si>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</si>
  <si>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</si>
  <si>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</si>
  <si>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</si>
  <si>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</si>
  <si>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</si>
  <si>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</si>
  <si>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</si>
  <si>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</si>
  <si>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</si>
  <si>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</si>
  <si>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</si>
  <si>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</si>
  <si>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</si>
  <si>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</si>
  <si>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</si>
  <si>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</si>
  <si>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</si>
  <si>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</si>
  <si>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</si>
  <si>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</si>
  <si>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</si>
  <si>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</si>
  <si>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</si>
  <si>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</si>
  <si>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</si>
  <si>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</si>
  <si>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</si>
  <si>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</si>
  <si>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</si>
  <si>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</si>
  <si>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</si>
  <si>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</si>
  <si>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</si>
  <si>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</si>
  <si>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</si>
  <si>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</si>
  <si>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</si>
  <si>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</si>
  <si>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</si>
  <si>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</si>
  <si>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</si>
  <si>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</si>
  <si>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</si>
  <si>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</si>
  <si>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</si>
  <si>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</si>
  <si>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</si>
  <si>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</si>
  <si>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</si>
  <si>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</si>
  <si>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</si>
  <si>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</si>
  <si>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</si>
  <si>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</si>
  <si>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</si>
  <si>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</si>
  <si>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</si>
  <si>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</si>
  <si>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</si>
  <si>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</si>
  <si>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</si>
  <si>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</si>
  <si>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</si>
  <si>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</si>
  <si>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</si>
  <si>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</si>
  <si>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</si>
  <si>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</si>
  <si>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</si>
  <si>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</si>
  <si>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</si>
  <si>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</si>
  <si>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</si>
  <si>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</si>
  <si>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</si>
  <si>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</si>
  <si>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</si>
  <si>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</si>
  <si>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</si>
  <si>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</si>
  <si>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</si>
  <si>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</si>
  <si>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</si>
  <si>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</si>
  <si>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</si>
  <si>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</si>
  <si>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</si>
  <si>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</si>
  <si>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</si>
  <si>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</si>
  <si>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</si>
  <si>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</si>
  <si>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</si>
  <si>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</si>
  <si>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</si>
  <si>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</si>
  <si>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</si>
  <si>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</si>
  <si>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</si>
  <si>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</si>
  <si>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</si>
  <si>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</si>
  <si>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</si>
  <si>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</si>
  <si>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</si>
  <si>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</si>
  <si>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</si>
  <si>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</si>
  <si>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</si>
  <si>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</si>
  <si>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</si>
  <si>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</si>
  <si>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</si>
  <si>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</si>
  <si>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</si>
  <si>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</si>
  <si>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</si>
  <si>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</si>
  <si>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</si>
  <si>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</si>
  <si>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</si>
  <si>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</si>
  <si>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</si>
  <si>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</si>
  <si>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</si>
  <si>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</si>
  <si>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</si>
  <si>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</si>
  <si>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</si>
  <si>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</si>
  <si>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</si>
  <si>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</si>
  <si>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</si>
  <si>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</si>
  <si>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</si>
  <si>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</si>
  <si>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</si>
  <si>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</si>
  <si>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</si>
  <si>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</si>
  <si>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</si>
  <si>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</si>
  <si>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</si>
  <si>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</si>
  <si>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</si>
  <si>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</si>
  <si>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</si>
  <si>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</si>
  <si>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</si>
  <si>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</si>
  <si>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</si>
  <si>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</si>
  <si>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</si>
  <si>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</si>
  <si>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</si>
  <si>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</si>
  <si>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</si>
  <si>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</si>
  <si>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</si>
  <si>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</si>
  <si>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</si>
  <si>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</si>
  <si>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</si>
  <si>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</si>
  <si>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</si>
  <si>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</si>
  <si>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</si>
  <si>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</si>
  <si>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</si>
  <si>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</si>
  <si>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</si>
  <si>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</si>
  <si>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</si>
  <si>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</si>
  <si>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</si>
  <si>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</si>
  <si>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</si>
  <si>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</si>
  <si>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</si>
  <si>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</si>
  <si>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</si>
  <si>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</si>
  <si>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</si>
  <si>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</si>
  <si>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</si>
  <si>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</si>
  <si>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</si>
  <si>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</si>
  <si>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</si>
  <si>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</si>
  <si>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</si>
  <si>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</si>
  <si>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</si>
  <si>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</si>
  <si>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</si>
  <si>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</si>
  <si>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</si>
  <si>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</si>
  <si>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</si>
  <si>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</si>
  <si>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</si>
  <si>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</si>
  <si>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</si>
  <si>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</si>
  <si>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</si>
  <si>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</si>
  <si>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</si>
  <si>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</si>
  <si>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</si>
  <si>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</si>
  <si>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</si>
  <si>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</si>
  <si>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</si>
  <si>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</si>
  <si>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</si>
  <si>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</si>
  <si>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</si>
  <si>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</si>
  <si>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</si>
  <si>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</si>
  <si>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</si>
  <si>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</si>
  <si>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</si>
  <si>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</si>
  <si>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</si>
  <si>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</si>
  <si>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</si>
  <si>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</si>
  <si>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</si>
  <si>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</si>
  <si>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</si>
  <si>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</si>
  <si>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</si>
  <si>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</si>
  <si>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</si>
  <si>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</si>
  <si>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</si>
  <si>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</si>
  <si>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</si>
  <si>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</si>
  <si>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</si>
  <si>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</si>
  <si>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</si>
  <si>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</si>
  <si>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</si>
  <si>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</si>
  <si>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</si>
  <si>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</si>
  <si>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</si>
  <si>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</si>
  <si>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</si>
  <si>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</si>
  <si>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</si>
  <si>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</si>
  <si>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</si>
  <si>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</si>
  <si>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</si>
  <si>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</si>
  <si>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</si>
  <si>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</si>
  <si>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</si>
  <si>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</si>
  <si>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</si>
  <si>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</si>
  <si>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</si>
  <si>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</si>
  <si>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</si>
  <si>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</si>
  <si>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</si>
  <si>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</si>
  <si>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</si>
  <si>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</si>
  <si>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</si>
  <si>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</si>
  <si>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</si>
  <si>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</si>
  <si>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</si>
  <si>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</si>
  <si>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</si>
  <si>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</si>
  <si>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</si>
  <si>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</si>
  <si>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</si>
  <si>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</si>
  <si>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</si>
  <si>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</si>
  <si>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</si>
  <si>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</si>
  <si>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</si>
  <si>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</si>
  <si>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</si>
  <si>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</si>
  <si>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</si>
  <si>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</si>
  <si>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</si>
  <si>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</si>
  <si>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</si>
  <si>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</si>
  <si>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</si>
  <si>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</si>
  <si>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</si>
  <si>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</si>
  <si>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</si>
  <si>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</si>
  <si>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</si>
  <si>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</si>
  <si>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</si>
  <si>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</si>
  <si>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</si>
  <si>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</si>
  <si>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</si>
  <si>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</si>
  <si>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</si>
  <si>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</si>
  <si>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</si>
  <si>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</si>
  <si>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</si>
  <si>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</si>
  <si>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</si>
  <si>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</si>
  <si>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</si>
  <si>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</si>
  <si>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</si>
  <si>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</si>
  <si>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</si>
  <si>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</si>
  <si>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</si>
  <si>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</si>
  <si>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</si>
  <si>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</si>
  <si>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</si>
  <si>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</si>
  <si>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</si>
  <si>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</si>
  <si>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</si>
  <si>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</si>
  <si>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</si>
  <si>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</si>
  <si>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</si>
  <si>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</si>
  <si>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</si>
  <si>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</si>
  <si>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</si>
  <si>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</si>
  <si>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</si>
  <si>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</si>
  <si>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</si>
  <si>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</si>
  <si>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</si>
  <si>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</si>
  <si>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</si>
  <si>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</si>
  <si>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</si>
  <si>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</si>
  <si>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</si>
  <si>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</si>
  <si>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</si>
  <si>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</si>
  <si>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</si>
  <si>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</si>
  <si>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</si>
  <si>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</si>
  <si>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</si>
  <si>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</si>
  <si>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</si>
  <si>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</si>
  <si>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</si>
  <si>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</si>
  <si>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</si>
  <si>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</si>
  <si>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</si>
  <si>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</si>
  <si>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</si>
  <si>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</si>
  <si>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</si>
  <si>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</si>
  <si>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</si>
  <si>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</si>
  <si>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</si>
  <si>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</si>
  <si>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</si>
  <si>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</si>
  <si>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</si>
  <si>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</si>
  <si>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</si>
  <si>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</si>
  <si>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</si>
  <si>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</si>
  <si>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</si>
  <si>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</si>
  <si>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</si>
  <si>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</si>
  <si>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</si>
  <si>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</si>
  <si>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</si>
  <si>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</si>
  <si>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</si>
  <si>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</si>
  <si>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</si>
  <si>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</si>
  <si>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</si>
  <si>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</si>
  <si>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</si>
  <si>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</si>
  <si>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</si>
  <si>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</si>
  <si>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</si>
  <si>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</si>
  <si>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</si>
  <si>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</si>
  <si>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</si>
  <si>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</si>
  <si>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</si>
  <si>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</si>
  <si>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</si>
  <si>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</si>
  <si>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</si>
  <si>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</si>
  <si>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</si>
  <si>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</si>
  <si>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</si>
  <si>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</si>
  <si>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</si>
  <si>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</si>
  <si>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</si>
  <si>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</si>
  <si>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</si>
  <si>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</si>
  <si>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</si>
  <si>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</si>
  <si>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</si>
  <si>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</si>
  <si>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</si>
  <si>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</si>
  <si>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</si>
  <si>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</si>
  <si>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</si>
  <si>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</si>
  <si>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</si>
  <si>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</si>
  <si>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</si>
  <si>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</si>
  <si>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</si>
  <si>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</si>
  <si>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</si>
  <si>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</si>
  <si>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</si>
  <si>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</si>
  <si>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</si>
  <si>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</si>
  <si>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</si>
  <si>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</si>
  <si>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</si>
  <si>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</si>
  <si>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</si>
  <si>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</si>
  <si>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</si>
  <si>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</si>
  <si>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</si>
  <si>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</si>
  <si>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</si>
  <si>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</si>
  <si>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</si>
  <si>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</si>
  <si>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</si>
  <si>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</si>
  <si>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</si>
  <si>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</si>
  <si>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</si>
  <si>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</si>
  <si>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</si>
  <si>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</si>
  <si>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</si>
  <si>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</si>
  <si>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</si>
  <si>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</si>
  <si>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</si>
  <si>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</si>
  <si>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</si>
  <si>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</si>
  <si>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</si>
  <si>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</si>
  <si>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</si>
  <si>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</si>
  <si>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</si>
  <si>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</si>
  <si>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</si>
  <si>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</si>
  <si>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</si>
  <si>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</si>
  <si>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</si>
  <si>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</si>
  <si>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</si>
  <si>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</si>
  <si>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</si>
  <si>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</si>
  <si>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</si>
  <si>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</si>
  <si>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</si>
  <si>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</si>
  <si>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</si>
  <si>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</si>
  <si>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</si>
  <si>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</si>
  <si>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</si>
  <si>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</si>
  <si>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</si>
  <si>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</si>
  <si>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</si>
  <si>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</si>
  <si>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</si>
  <si>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</si>
  <si>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</si>
  <si>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</si>
  <si>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</si>
  <si>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</si>
  <si>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</si>
  <si>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</si>
  <si>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</si>
  <si>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</si>
  <si>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</si>
  <si>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</si>
  <si>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</si>
  <si>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</si>
  <si>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</si>
  <si>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</si>
  <si>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</si>
  <si>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</si>
  <si>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</si>
  <si>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</si>
  <si>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</si>
  <si>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</si>
  <si>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</si>
  <si>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</si>
  <si>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</si>
  <si>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</si>
  <si>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</si>
  <si>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</si>
  <si>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</si>
  <si>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</si>
  <si>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</si>
  <si>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</si>
  <si>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</si>
  <si>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</si>
  <si>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</si>
  <si>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</si>
  <si>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</si>
  <si>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</si>
  <si>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</si>
  <si>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</si>
  <si>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</si>
  <si>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</si>
  <si>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</si>
  <si>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</si>
  <si>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</si>
  <si>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</si>
  <si>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</si>
  <si>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</si>
  <si>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</si>
  <si>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</si>
  <si>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</si>
  <si>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</si>
  <si>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</si>
  <si>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</si>
  <si>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</si>
  <si>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</si>
  <si>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</si>
  <si>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</si>
  <si>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</si>
  <si>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</si>
  <si>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</si>
  <si>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</si>
  <si>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</si>
  <si>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</si>
  <si>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</si>
  <si>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</si>
  <si>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</si>
  <si>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</si>
  <si>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</si>
  <si>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</si>
  <si>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</si>
  <si>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</si>
  <si>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</si>
  <si>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</si>
  <si>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</si>
  <si>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</si>
  <si>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</si>
  <si>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</si>
  <si>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</si>
  <si>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</si>
  <si>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</si>
  <si>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</si>
  <si>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</si>
  <si>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</si>
  <si>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</si>
  <si>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</si>
  <si>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</si>
  <si>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</si>
  <si>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</si>
  <si>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</si>
  <si>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</si>
  <si>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</si>
  <si>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</si>
  <si>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</si>
  <si>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</si>
  <si>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</si>
  <si>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</si>
  <si>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</si>
  <si>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</si>
  <si>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</si>
  <si>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</si>
  <si>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</si>
  <si>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</si>
  <si>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</si>
  <si>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</si>
  <si>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</si>
  <si>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</si>
  <si>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</si>
  <si>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</si>
  <si>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</si>
  <si>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</si>
  <si>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</si>
  <si>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</si>
  <si>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</si>
  <si>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</si>
  <si>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</si>
  <si>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</si>
  <si>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</si>
  <si>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</si>
  <si>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</si>
  <si>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</si>
  <si>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</si>
  <si>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</si>
  <si>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</si>
  <si>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</si>
  <si>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</si>
  <si>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</si>
  <si>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</si>
  <si>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</si>
  <si>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</si>
  <si>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</si>
  <si>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</si>
  <si>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</si>
  <si>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</si>
  <si>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</si>
  <si>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</si>
  <si>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</si>
  <si>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</si>
  <si>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</si>
  <si>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</si>
  <si>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</si>
  <si>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</si>
  <si>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</si>
  <si>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</si>
  <si>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</si>
  <si>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</si>
  <si>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</si>
  <si>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</si>
  <si>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</si>
  <si>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</si>
  <si>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</si>
  <si>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</si>
  <si>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</si>
  <si>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</si>
  <si>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</si>
  <si>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</si>
  <si>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</si>
  <si>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</si>
  <si>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</si>
  <si>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</si>
  <si>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</si>
  <si>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</si>
  <si>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</si>
  <si>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</si>
  <si>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</si>
  <si>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</si>
  <si>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</si>
  <si>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</si>
  <si>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</si>
  <si>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</si>
  <si>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</si>
  <si>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</si>
  <si>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</si>
  <si>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</si>
  <si>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</si>
  <si>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</si>
  <si>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</si>
  <si>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</si>
  <si>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</si>
  <si>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</si>
  <si>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</si>
  <si>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</si>
  <si>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</si>
  <si>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</si>
  <si>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</si>
  <si>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</si>
  <si>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</si>
  <si>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</si>
  <si>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</si>
  <si>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</si>
  <si>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</si>
  <si>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</si>
  <si>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</si>
  <si>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</si>
  <si>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</si>
  <si>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</si>
  <si>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</si>
  <si>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</si>
  <si>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</si>
  <si>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</si>
  <si>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</si>
  <si>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</si>
  <si>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</si>
  <si>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</si>
  <si>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</si>
  <si>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</si>
  <si>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</si>
  <si>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</si>
  <si>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</si>
  <si>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</si>
  <si>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</si>
  <si>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</si>
  <si>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</si>
  <si>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</si>
  <si>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</si>
  <si>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</si>
  <si>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</si>
  <si>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</si>
  <si>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</si>
  <si>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</si>
  <si>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</si>
  <si>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</si>
  <si>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</si>
  <si>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</si>
  <si>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</si>
  <si>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</si>
  <si>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</si>
  <si>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</si>
  <si>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</si>
  <si>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</si>
  <si>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</si>
  <si>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</si>
  <si>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</si>
  <si>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</si>
  <si>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</si>
  <si>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</si>
  <si>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</si>
  <si>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</si>
  <si>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</si>
  <si>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</si>
  <si>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</si>
  <si>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</si>
  <si>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</si>
  <si>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</si>
  <si>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</si>
  <si>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</si>
  <si>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</si>
  <si>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</si>
  <si>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</si>
  <si>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</si>
  <si>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</si>
  <si>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</si>
  <si>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</si>
  <si>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</si>
  <si>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</si>
  <si>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</si>
  <si>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</si>
  <si>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</si>
  <si>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</si>
  <si>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</si>
  <si>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</si>
  <si>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</si>
  <si>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</si>
  <si>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</si>
  <si>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</si>
  <si>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</si>
  <si>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</si>
  <si>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</si>
  <si>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</si>
  <si>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</si>
  <si>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</si>
  <si>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</si>
  <si>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</si>
  <si>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</si>
  <si>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</si>
  <si>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</si>
  <si>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</si>
  <si>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</si>
  <si>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</si>
  <si>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</si>
  <si>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</si>
  <si>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</si>
  <si>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</si>
  <si>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</si>
  <si>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</si>
  <si>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</si>
  <si>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</si>
  <si>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</si>
  <si>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</si>
  <si>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</si>
  <si>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</si>
  <si>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</si>
  <si>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</si>
  <si>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</si>
  <si>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</si>
  <si>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</si>
  <si>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</si>
  <si>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</si>
  <si>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</si>
  <si>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</si>
  <si>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</si>
  <si>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</si>
  <si>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</si>
  <si>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</si>
  <si>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</si>
  <si>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</si>
  <si>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</si>
  <si>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</si>
  <si>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</si>
  <si>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</si>
  <si>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</si>
  <si>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</si>
  <si>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</si>
  <si>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</si>
  <si>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</si>
  <si>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</si>
  <si>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</si>
  <si>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</si>
  <si>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</si>
  <si>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</si>
  <si>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</si>
  <si>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</si>
  <si>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</si>
  <si>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</si>
  <si>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</si>
  <si>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</si>
  <si>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</si>
  <si>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</si>
  <si>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</si>
  <si>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</si>
  <si>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</si>
  <si>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</si>
  <si>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</si>
  <si>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</si>
  <si>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</si>
  <si>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</si>
  <si>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</si>
  <si>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</si>
  <si>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</si>
  <si>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</si>
  <si>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</si>
  <si>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</si>
  <si>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</si>
  <si>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</si>
  <si>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</si>
  <si>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</si>
  <si>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</si>
  <si>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</si>
  <si>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</si>
  <si>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</si>
  <si>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</si>
  <si>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</si>
  <si>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</si>
  <si>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</si>
  <si>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</si>
  <si>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</si>
  <si>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</si>
  <si>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</si>
  <si>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</si>
  <si>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</si>
  <si>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</si>
  <si>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</si>
  <si>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</si>
  <si>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</si>
  <si>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</si>
  <si>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</si>
  <si>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</si>
  <si>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</si>
  <si>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</si>
  <si>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</si>
  <si>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</si>
  <si>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</si>
  <si>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</si>
  <si>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</si>
  <si>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</si>
  <si>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</si>
  <si>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</si>
  <si>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</si>
  <si>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</si>
  <si>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</si>
  <si>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</si>
  <si>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</si>
  <si>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</si>
  <si>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</si>
  <si>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</si>
  <si>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</si>
  <si>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</si>
  <si>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</si>
  <si>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</si>
  <si>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</si>
  <si>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</si>
  <si>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</si>
  <si>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</si>
  <si>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</si>
  <si>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</si>
  <si>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</si>
  <si>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</si>
  <si>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</si>
  <si>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</si>
  <si>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</si>
  <si>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</si>
  <si>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</si>
  <si>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</si>
  <si>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</si>
  <si>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</si>
  <si>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</si>
  <si>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</si>
  <si>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</si>
  <si>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</si>
  <si>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</si>
  <si>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</si>
  <si>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</si>
  <si>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</si>
  <si>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</si>
  <si>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</si>
  <si>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</si>
  <si>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</si>
  <si>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</si>
  <si>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</si>
  <si>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</si>
  <si>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</si>
  <si>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</si>
  <si>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</si>
  <si>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</si>
  <si>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</si>
  <si>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</si>
  <si>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</si>
  <si>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</si>
  <si>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</si>
  <si>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</si>
  <si>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</si>
  <si>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</si>
  <si>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</si>
  <si>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</si>
  <si>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</si>
  <si>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</si>
  <si>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</si>
  <si>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</si>
  <si>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</si>
  <si>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</si>
  <si>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</si>
  <si>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</si>
  <si>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</si>
  <si>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</si>
  <si>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</si>
  <si>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</si>
  <si>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</si>
  <si>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</si>
  <si>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</si>
  <si>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</si>
  <si>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</si>
  <si>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</si>
  <si>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</si>
  <si>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</si>
  <si>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</si>
  <si>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</si>
  <si>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</si>
  <si>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</si>
  <si>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</si>
  <si>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</si>
  <si>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</si>
  <si>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</si>
  <si>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</si>
  <si>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</si>
  <si>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</si>
  <si>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</si>
  <si>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</si>
  <si>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</si>
  <si>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</si>
  <si>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</si>
  <si>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</si>
  <si>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</si>
  <si>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</si>
  <si>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</si>
  <si>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</si>
  <si>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</si>
  <si>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</si>
  <si>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</si>
  <si>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</si>
  <si>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</si>
  <si>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</si>
  <si>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</si>
  <si>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</si>
  <si>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</si>
  <si>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</si>
  <si>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</si>
  <si>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</si>
  <si>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</si>
  <si>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</si>
  <si>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</si>
  <si>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</si>
  <si>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</si>
  <si>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</si>
  <si>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</si>
  <si>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</si>
  <si>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</si>
  <si>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</si>
  <si>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</si>
  <si>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</si>
  <si>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</si>
  <si>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</si>
  <si>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</si>
  <si>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</si>
  <si>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</si>
  <si>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</si>
  <si>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</si>
  <si>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</si>
  <si>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</si>
  <si>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</si>
  <si>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</si>
  <si>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</si>
  <si>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</si>
  <si>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</si>
  <si>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</si>
  <si>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</si>
  <si>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</si>
  <si>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</si>
  <si>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</si>
  <si>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</si>
  <si>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</si>
  <si>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</si>
  <si>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</si>
  <si>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</si>
  <si>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</si>
  <si>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</si>
  <si>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</si>
  <si>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</si>
  <si>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</si>
  <si>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</si>
  <si>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</si>
  <si>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</si>
  <si>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</si>
  <si>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</si>
  <si>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</si>
  <si>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</si>
  <si>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</si>
  <si>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</si>
  <si>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</si>
  <si>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</si>
  <si>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</si>
  <si>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</si>
  <si>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</si>
  <si>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</si>
  <si>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</si>
  <si>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</si>
  <si>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</si>
  <si>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</si>
  <si>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</si>
  <si>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</si>
  <si>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</si>
  <si>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</si>
  <si>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</si>
  <si>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</si>
  <si>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</si>
  <si>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</si>
  <si>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</si>
  <si>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</si>
  <si>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</si>
  <si>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</si>
  <si>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</si>
  <si>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</si>
  <si>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</si>
  <si>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</si>
  <si>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</si>
  <si>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</si>
  <si>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</si>
  <si>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</si>
  <si>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</si>
  <si>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</si>
  <si>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</si>
  <si>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</si>
  <si>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</si>
  <si>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</si>
  <si>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</si>
  <si>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</si>
  <si>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</si>
  <si>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</si>
  <si>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</si>
  <si>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</si>
  <si>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</si>
  <si>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</si>
  <si>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</si>
  <si>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</si>
  <si>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</si>
  <si>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</si>
  <si>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</si>
  <si>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</si>
  <si>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</si>
  <si>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</si>
  <si>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</si>
  <si>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</si>
  <si>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</si>
  <si>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</si>
  <si>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</si>
  <si>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</si>
  <si>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</si>
  <si>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</si>
  <si>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</si>
  <si>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</si>
  <si>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</si>
  <si>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</si>
  <si>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</si>
  <si>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</si>
  <si>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</si>
  <si>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</si>
  <si>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</si>
  <si>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</si>
  <si>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</si>
  <si>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</si>
  <si>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</si>
  <si>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</si>
  <si>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</si>
  <si>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</si>
  <si>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</si>
  <si>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</si>
  <si>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</si>
  <si>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</si>
  <si>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</si>
  <si>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</si>
  <si>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</si>
  <si>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</si>
  <si>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</si>
  <si>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</si>
  <si>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</si>
  <si>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</si>
  <si>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</si>
  <si>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</si>
  <si>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</si>
  <si>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</si>
  <si>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</si>
  <si>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</si>
  <si>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</si>
  <si>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</si>
  <si>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</si>
  <si>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</si>
  <si>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</si>
  <si>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</si>
  <si>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</si>
  <si>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</si>
  <si>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</si>
  <si>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</si>
  <si>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</si>
  <si>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</si>
  <si>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</si>
  <si>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</si>
  <si>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</si>
  <si>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</si>
  <si>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</si>
  <si>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</si>
  <si>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</si>
  <si>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</si>
  <si>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</si>
  <si>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</si>
  <si>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</si>
  <si>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</si>
  <si>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</si>
  <si>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</si>
  <si>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</si>
  <si>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</si>
  <si>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</si>
  <si>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</si>
  <si>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</si>
  <si>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</si>
  <si>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</si>
  <si>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</si>
  <si>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</si>
  <si>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</si>
  <si>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</si>
  <si>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</si>
  <si>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</si>
  <si>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</si>
  <si>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</si>
  <si>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</si>
  <si>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</si>
  <si>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</si>
  <si>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</si>
  <si>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</si>
  <si>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</si>
  <si>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</si>
  <si>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</si>
  <si>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</si>
  <si>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</si>
  <si>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</si>
  <si>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</si>
  <si>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</si>
  <si>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</si>
  <si>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</si>
  <si>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</si>
  <si>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</si>
  <si>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</si>
  <si>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</si>
  <si>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</si>
  <si>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</si>
  <si>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</si>
  <si>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</si>
  <si>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</si>
  <si>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</si>
  <si>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</si>
  <si>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</si>
  <si>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</si>
  <si>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</si>
  <si>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</si>
  <si>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</si>
  <si>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</si>
  <si>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</si>
  <si>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</si>
  <si>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</si>
  <si>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</si>
  <si>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</si>
  <si>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</si>
  <si>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</si>
  <si>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</si>
  <si>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</si>
  <si>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</si>
  <si>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</si>
  <si>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</si>
  <si>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</si>
  <si>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</si>
  <si>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</si>
  <si>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</si>
  <si>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</si>
  <si>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</si>
  <si>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</si>
  <si>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</si>
  <si>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</si>
  <si>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</si>
  <si>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</si>
  <si>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</si>
  <si>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</si>
  <si>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</si>
  <si>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</si>
  <si>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</si>
  <si>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</si>
  <si>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</si>
  <si>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</si>
  <si>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</si>
  <si>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</si>
  <si>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</si>
  <si>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</si>
  <si>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</si>
  <si>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</si>
  <si>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</si>
  <si>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</si>
  <si>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</si>
  <si>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</si>
  <si>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</si>
  <si>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</si>
  <si>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</si>
  <si>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</si>
  <si>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</si>
  <si>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</si>
  <si>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</si>
  <si>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</si>
  <si>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</si>
  <si>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</si>
  <si>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</si>
  <si>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</si>
  <si>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</si>
  <si>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</si>
  <si>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</si>
  <si>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</si>
  <si>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</si>
  <si>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</si>
  <si>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</si>
  <si>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</si>
  <si>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</si>
  <si>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</si>
  <si>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</si>
  <si>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</si>
  <si>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</si>
  <si>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</si>
  <si>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</si>
  <si>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</si>
  <si>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</si>
  <si>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</si>
  <si>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</si>
  <si>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</si>
  <si>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</si>
  <si>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</si>
  <si>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</si>
  <si>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</si>
  <si>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</si>
  <si>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</si>
  <si>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</si>
  <si>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</si>
  <si>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</si>
  <si>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</si>
  <si>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</si>
  <si>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</si>
  <si>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</si>
  <si>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</si>
  <si>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</si>
  <si>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</si>
  <si>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</si>
  <si>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</si>
  <si>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</si>
  <si>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</si>
  <si>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</si>
  <si>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</si>
  <si>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</si>
  <si>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</si>
  <si>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</si>
  <si>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</si>
  <si>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</si>
  <si>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</si>
  <si>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</si>
  <si>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</si>
  <si>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</si>
  <si>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</si>
  <si>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</si>
  <si>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</si>
  <si>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</si>
  <si>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</si>
  <si>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</si>
  <si>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</si>
  <si>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</si>
  <si>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</si>
  <si>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</si>
  <si>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</si>
  <si>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</si>
  <si>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</si>
  <si>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</si>
  <si>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</si>
  <si>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</si>
  <si>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</si>
  <si>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</si>
  <si>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</si>
  <si>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</si>
  <si>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</si>
  <si>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</si>
  <si>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</si>
  <si>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</si>
  <si>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</si>
  <si>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</si>
  <si>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</si>
  <si>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</si>
  <si>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</si>
  <si>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</si>
  <si>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</si>
  <si>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</si>
  <si>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</si>
  <si>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</si>
  <si>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</si>
  <si>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</si>
  <si>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</si>
  <si>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</si>
  <si>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</si>
  <si>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</si>
  <si>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</si>
  <si>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</si>
  <si>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</si>
  <si>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</si>
  <si>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</si>
  <si>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</si>
  <si>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</si>
  <si>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</si>
  <si>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</si>
  <si>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</si>
  <si>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</si>
  <si>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</si>
  <si>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</si>
  <si>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</si>
  <si>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</si>
  <si>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</si>
  <si>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</si>
  <si>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</si>
  <si>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</si>
  <si>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</si>
  <si>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</si>
  <si>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</si>
  <si>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</si>
  <si>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</si>
  <si>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</si>
  <si>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</si>
  <si>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</si>
  <si>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</si>
  <si>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</si>
  <si>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</si>
  <si>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</si>
  <si>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</si>
  <si>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</si>
  <si>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</si>
  <si>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</si>
  <si>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</si>
  <si>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</si>
  <si>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</si>
  <si>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</si>
  <si>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</si>
  <si>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</si>
  <si>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</si>
  <si>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</si>
  <si>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</si>
  <si>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</si>
  <si>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</si>
  <si>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</si>
  <si>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</si>
  <si>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</si>
  <si>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</si>
  <si>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</si>
  <si>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</si>
  <si>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</si>
  <si>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</si>
  <si>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</si>
  <si>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</si>
  <si>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</si>
  <si>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</si>
  <si>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</si>
  <si>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</si>
  <si>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</si>
  <si>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</si>
  <si>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</si>
  <si>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</si>
  <si>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</si>
  <si>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</si>
  <si>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</si>
  <si>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</si>
  <si>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</si>
  <si>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</si>
  <si>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</si>
  <si>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</si>
  <si>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</si>
  <si>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</si>
  <si>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</si>
  <si>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</si>
  <si>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</si>
  <si>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</si>
  <si>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</si>
  <si>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</si>
  <si>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</si>
  <si>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</si>
  <si>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</si>
  <si>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</si>
  <si>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</si>
  <si>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</si>
  <si>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</si>
  <si>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</si>
  <si>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</si>
  <si>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</si>
  <si>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</si>
  <si>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</si>
  <si>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</si>
  <si>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</si>
  <si>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</si>
  <si>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</si>
  <si>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</si>
  <si>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</si>
  <si>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</si>
  <si>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</si>
  <si>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</si>
  <si>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</si>
  <si>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</si>
  <si>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</si>
  <si>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</si>
  <si>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</si>
  <si>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</si>
  <si>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</si>
  <si>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</si>
  <si>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</si>
  <si>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</si>
  <si>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</si>
  <si>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</si>
  <si>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</si>
  <si>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</si>
  <si>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</si>
  <si>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</si>
  <si>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</si>
  <si>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</si>
  <si>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</si>
  <si>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</si>
  <si>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</si>
  <si>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</si>
  <si>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</si>
  <si>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</si>
  <si>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</si>
  <si>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</si>
  <si>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</si>
  <si>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</si>
  <si>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</si>
  <si>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</si>
  <si>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</si>
  <si>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</si>
  <si>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</si>
  <si>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</si>
  <si>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</si>
  <si>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</si>
  <si>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</si>
  <si>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</si>
  <si>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</si>
  <si>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</si>
  <si>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</si>
  <si>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</si>
  <si>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</si>
  <si>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</si>
  <si>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</si>
  <si>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</si>
  <si>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</si>
  <si>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</si>
  <si>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</si>
  <si>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</si>
  <si>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</si>
  <si>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</si>
  <si>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</si>
  <si>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</si>
  <si>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</si>
  <si>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</si>
  <si>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</si>
  <si>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</si>
  <si>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</si>
  <si>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</si>
  <si>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</si>
  <si>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</si>
  <si>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</si>
  <si>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</si>
  <si>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</si>
  <si>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</si>
  <si>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</si>
  <si>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</si>
  <si>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</si>
  <si>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</si>
  <si>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</si>
  <si>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</si>
  <si>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</si>
  <si>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</si>
  <si>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</si>
  <si>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</si>
  <si>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</si>
  <si>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</si>
  <si>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</si>
  <si>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</si>
  <si>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</si>
  <si>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</si>
  <si>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</si>
  <si>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</si>
  <si>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</si>
  <si>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</si>
  <si>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</si>
  <si>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</si>
  <si>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</si>
  <si>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</si>
  <si>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</si>
  <si>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</si>
  <si>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</si>
  <si>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</si>
  <si>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</si>
  <si>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</si>
  <si>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</si>
  <si>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</si>
  <si>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</si>
  <si>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</si>
  <si>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</si>
  <si>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</si>
  <si>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</si>
  <si>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</si>
  <si>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</si>
  <si>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</si>
  <si>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</si>
  <si>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</si>
  <si>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</si>
  <si>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</si>
  <si>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</si>
  <si>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</si>
  <si>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</si>
  <si>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</si>
  <si>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</si>
  <si>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</si>
  <si>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</si>
  <si>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</si>
  <si>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</si>
  <si>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</si>
  <si>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</si>
  <si>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</si>
  <si>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</si>
  <si>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</si>
  <si>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</si>
  <si>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</si>
  <si>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</si>
  <si>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</si>
  <si>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</si>
  <si>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</si>
  <si>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</si>
  <si>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</si>
  <si>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</si>
  <si>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</si>
  <si>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</si>
  <si>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</si>
  <si>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</si>
  <si>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</si>
  <si>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</si>
  <si>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</si>
  <si>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</si>
  <si>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</si>
  <si>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</si>
  <si>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</si>
  <si>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</si>
  <si>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</si>
  <si>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</si>
  <si>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</si>
  <si>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</si>
  <si>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</si>
  <si>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</si>
  <si>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</si>
  <si>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</si>
  <si>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</si>
  <si>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</si>
  <si>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</si>
  <si>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</si>
  <si>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</si>
  <si>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</si>
  <si>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</si>
  <si>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</si>
  <si>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</si>
  <si>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</si>
  <si>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</si>
  <si>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</si>
  <si>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</si>
  <si>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</si>
  <si>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</si>
  <si>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</si>
  <si>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</si>
  <si>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</si>
  <si>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</si>
  <si>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</si>
  <si>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</si>
  <si>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</si>
  <si>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</si>
  <si>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</si>
  <si>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</si>
  <si>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</si>
  <si>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</si>
  <si>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</si>
  <si>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</si>
  <si>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</si>
  <si>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</si>
  <si>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</si>
  <si>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</si>
  <si>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</si>
  <si>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</si>
  <si>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</si>
  <si>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</si>
  <si>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</si>
  <si>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</si>
  <si>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</si>
  <si>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</si>
  <si>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</si>
  <si>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</si>
  <si>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</si>
  <si>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</si>
  <si>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</si>
  <si>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</si>
  <si>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</si>
  <si>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</si>
  <si>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</si>
  <si>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</si>
  <si>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</si>
  <si>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</si>
  <si>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</si>
  <si>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</si>
  <si>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</si>
  <si>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</si>
  <si>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</si>
  <si>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</si>
  <si>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</si>
  <si>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</si>
  <si>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</si>
  <si>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</si>
  <si>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</si>
  <si>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</si>
  <si>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</si>
  <si>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</si>
  <si>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</si>
  <si>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</si>
  <si>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</si>
  <si>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</si>
  <si>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</si>
  <si>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</si>
  <si>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</si>
  <si>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</si>
  <si>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</si>
  <si>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</si>
  <si>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</si>
  <si>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</si>
  <si>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</si>
  <si>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</si>
  <si>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</si>
  <si>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</si>
  <si>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</si>
  <si>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</si>
  <si>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</si>
  <si>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</si>
  <si>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</si>
  <si>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</si>
  <si>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</si>
  <si>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</si>
  <si>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</si>
  <si>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</si>
  <si>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</si>
  <si>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</si>
  <si>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</si>
  <si>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</si>
  <si>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</si>
  <si>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</si>
  <si>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</si>
  <si>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</si>
  <si>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</si>
  <si>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</si>
  <si>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</si>
  <si>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</si>
  <si>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</si>
  <si>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</si>
  <si>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</si>
  <si>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</si>
  <si>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</si>
  <si>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</si>
  <si>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</si>
  <si>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</si>
  <si>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</si>
  <si>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</si>
  <si>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</si>
  <si>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</si>
  <si>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</si>
  <si>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</si>
  <si>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</si>
  <si>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</si>
  <si>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</si>
  <si>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</si>
  <si>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</si>
  <si>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</si>
  <si>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</si>
  <si>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</si>
  <si>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</si>
  <si>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</si>
  <si>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</si>
  <si>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</si>
  <si>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</si>
  <si>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</si>
  <si>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</si>
  <si>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</si>
  <si>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</si>
  <si>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</si>
  <si>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</si>
  <si>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</si>
  <si>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</si>
  <si>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</si>
  <si>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</si>
  <si>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</si>
  <si>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</si>
  <si>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</si>
  <si>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</si>
  <si>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</si>
  <si>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</si>
  <si>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</si>
  <si>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</si>
  <si>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</si>
  <si>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</si>
  <si>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</si>
  <si>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</si>
  <si>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</si>
  <si>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</si>
  <si>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</si>
  <si>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</si>
  <si>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</si>
  <si>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</si>
  <si>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</si>
  <si>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</si>
  <si>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</si>
  <si>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</si>
  <si>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</si>
  <si>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</si>
  <si>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</si>
  <si>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</si>
  <si>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</si>
  <si>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</si>
  <si>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</si>
  <si>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</si>
  <si>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</si>
  <si>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</si>
  <si>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</si>
  <si>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</si>
  <si>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</si>
  <si>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</si>
  <si>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</si>
  <si>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</si>
  <si>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</si>
  <si>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</si>
  <si>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</si>
  <si>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</si>
  <si>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</si>
  <si>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</si>
  <si>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</si>
  <si>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</si>
  <si>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</si>
  <si>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</si>
  <si>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</si>
  <si>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</si>
  <si>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</si>
  <si>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</si>
  <si>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</si>
  <si>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</si>
  <si>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</si>
  <si>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</si>
  <si>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</si>
  <si>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</si>
  <si>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</si>
  <si>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</si>
  <si>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</si>
  <si>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</si>
  <si>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</si>
  <si>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</si>
  <si>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</si>
  <si>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</si>
  <si>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</si>
  <si>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</si>
  <si>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</si>
  <si>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</si>
  <si>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</si>
  <si>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</si>
  <si>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</si>
  <si>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</si>
  <si>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</si>
  <si>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</si>
  <si>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</si>
  <si>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</si>
  <si>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</si>
  <si>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</si>
  <si>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</si>
  <si>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</si>
  <si>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</si>
  <si>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</si>
  <si>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</si>
  <si>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</si>
  <si>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</si>
  <si>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</si>
  <si>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</si>
  <si>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</si>
  <si>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</si>
  <si>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</si>
  <si>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</si>
  <si>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</si>
  <si>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</si>
  <si>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</si>
  <si>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</si>
  <si>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</si>
  <si>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</si>
  <si>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</si>
  <si>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</si>
  <si>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</si>
  <si>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</si>
  <si>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</si>
  <si>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</si>
  <si>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</si>
  <si>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</si>
  <si>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</si>
  <si>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</si>
  <si>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</si>
  <si>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</si>
  <si>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</si>
  <si>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</si>
  <si>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</si>
  <si>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</si>
  <si>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</si>
  <si>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</si>
  <si>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</si>
  <si>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</si>
  <si>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</si>
  <si>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</si>
  <si>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</si>
  <si>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</si>
  <si>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</si>
  <si>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</si>
  <si>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</si>
  <si>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</si>
  <si>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</si>
  <si>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</si>
  <si>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</si>
  <si>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</si>
  <si>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</si>
  <si>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</si>
  <si>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</si>
  <si>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</si>
  <si>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</si>
  <si>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</si>
  <si>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</si>
  <si>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</si>
  <si>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</si>
  <si>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</si>
  <si>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</si>
  <si>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</si>
  <si>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</si>
  <si>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</si>
  <si>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</si>
  <si>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</si>
  <si>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</si>
  <si>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</si>
  <si>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</si>
  <si>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</si>
  <si>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</si>
  <si>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</si>
  <si>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</si>
  <si>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</si>
  <si>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</si>
  <si>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</si>
  <si>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</si>
  <si>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</si>
  <si>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</si>
  <si>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</si>
  <si>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</si>
  <si>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</si>
  <si>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</si>
  <si>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</si>
  <si>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</si>
  <si>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</si>
  <si>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</si>
  <si>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</si>
  <si>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</si>
  <si>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</si>
  <si>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</si>
  <si>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</si>
  <si>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</si>
  <si>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</si>
  <si>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</si>
  <si>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</si>
  <si>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</si>
  <si>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</si>
  <si>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</si>
  <si>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</si>
  <si>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</si>
  <si>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</si>
  <si>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</si>
  <si>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</si>
  <si>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</si>
  <si>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</si>
  <si>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</si>
  <si>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</si>
  <si>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</si>
  <si>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</si>
  <si>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</si>
  <si>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</si>
  <si>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</si>
  <si>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</si>
  <si>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</si>
  <si>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</si>
  <si>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</si>
  <si>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</si>
  <si>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</si>
  <si>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</si>
  <si>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</si>
  <si>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</si>
  <si>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</si>
  <si>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</si>
  <si>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</si>
  <si>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</si>
  <si>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</si>
  <si>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</si>
  <si>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</si>
  <si>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</si>
  <si>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</si>
  <si>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</si>
  <si>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</si>
  <si>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</si>
  <si>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</si>
  <si>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</si>
  <si>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</si>
  <si>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</si>
  <si>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</si>
  <si>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</si>
  <si>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</si>
  <si>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</si>
  <si>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</si>
  <si>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</si>
  <si>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</si>
  <si>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</si>
  <si>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</si>
  <si>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</si>
  <si>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</si>
  <si>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</si>
  <si>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</si>
  <si>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</si>
  <si>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</si>
  <si>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</si>
  <si>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</si>
  <si>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</si>
  <si>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</si>
  <si>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</si>
  <si>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</si>
  <si>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</si>
  <si>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</si>
  <si>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</si>
  <si>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</si>
  <si>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</si>
  <si>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</si>
  <si>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</si>
  <si>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</si>
  <si>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</si>
  <si>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</si>
  <si>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</si>
  <si>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</si>
  <si>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</si>
  <si>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</si>
  <si>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</si>
  <si>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</si>
  <si>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</si>
  <si>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</si>
  <si>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</si>
  <si>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</si>
  <si>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</si>
  <si>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</si>
  <si>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</si>
  <si>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</si>
  <si>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</si>
  <si>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</si>
  <si>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</si>
  <si>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</si>
  <si>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</si>
  <si>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</si>
  <si>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</si>
  <si>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</si>
  <si>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</si>
  <si>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</si>
  <si>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</si>
  <si>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</si>
  <si>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</si>
  <si>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</si>
  <si>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</si>
  <si>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</si>
  <si>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</si>
  <si>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</si>
  <si>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</si>
  <si>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</si>
  <si>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</si>
  <si>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</si>
  <si>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</si>
  <si>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</si>
  <si>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</si>
  <si>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</si>
  <si>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</si>
  <si>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</si>
  <si>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</si>
  <si>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</si>
  <si>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</si>
  <si>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</si>
  <si>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</si>
  <si>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</si>
  <si>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</si>
  <si>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</si>
  <si>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</si>
  <si>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</si>
  <si>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</si>
  <si>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</si>
  <si>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</si>
  <si>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</si>
  <si>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</si>
  <si>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</si>
  <si>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</si>
  <si>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</si>
  <si>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</si>
  <si>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</si>
  <si>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</si>
  <si>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</si>
  <si>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</si>
  <si>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</si>
  <si>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</si>
  <si>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</si>
  <si>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</si>
  <si>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</si>
  <si>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</si>
  <si>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</si>
  <si>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</si>
  <si>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</si>
  <si>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</si>
  <si>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</si>
  <si>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</si>
  <si>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</si>
  <si>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</si>
  <si>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</si>
  <si>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</si>
  <si>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</si>
  <si>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</si>
  <si>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</si>
  <si>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</si>
  <si>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</si>
  <si>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</si>
  <si>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</si>
  <si>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</si>
  <si>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</si>
  <si>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</si>
  <si>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</si>
  <si>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</si>
  <si>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</si>
  <si>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</si>
  <si>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</si>
  <si>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</si>
  <si>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</si>
  <si>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</si>
  <si>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</si>
  <si>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</si>
  <si>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</si>
  <si>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</si>
  <si>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</si>
  <si>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</si>
  <si>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</si>
  <si>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</si>
  <si>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</si>
  <si>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</si>
  <si>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</si>
  <si>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</si>
  <si>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</si>
  <si>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</si>
  <si>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</si>
  <si>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</si>
  <si>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</si>
  <si>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</si>
  <si>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</si>
  <si>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</si>
  <si>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</si>
  <si>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</si>
  <si>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</si>
  <si>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</si>
  <si>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</si>
  <si>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</si>
  <si>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</si>
  <si>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</si>
  <si>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</si>
  <si>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</si>
  <si>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</si>
  <si>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</si>
  <si>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</si>
  <si>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</si>
  <si>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</si>
  <si>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</si>
  <si>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</si>
  <si>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</si>
  <si>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</si>
  <si>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</si>
  <si>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</si>
  <si>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</si>
  <si>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</si>
  <si>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</si>
  <si>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</si>
  <si>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</si>
  <si>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</si>
  <si>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</si>
  <si>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</si>
  <si>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</si>
  <si>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</si>
  <si>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</si>
  <si>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</si>
  <si>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</si>
  <si>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</si>
  <si>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</si>
  <si>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</si>
  <si>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</si>
  <si>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</si>
  <si>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</si>
  <si>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</si>
  <si>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</si>
  <si>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</si>
  <si>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</si>
  <si>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</si>
  <si>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</si>
  <si>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</si>
  <si>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</si>
  <si>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</si>
  <si>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</si>
  <si>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</si>
  <si>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</si>
  <si>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</si>
  <si>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</si>
  <si>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</si>
  <si>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</si>
  <si>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</si>
  <si>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</si>
  <si>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</si>
  <si>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</si>
  <si>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</si>
  <si>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</si>
  <si>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</si>
  <si>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</si>
  <si>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</si>
  <si>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</si>
  <si>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</si>
  <si>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</si>
  <si>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</si>
  <si>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</si>
  <si>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</si>
  <si>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</si>
  <si>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</si>
  <si>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</si>
  <si>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</si>
  <si>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</si>
  <si>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</si>
  <si>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</si>
  <si>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</si>
  <si>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</si>
  <si>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</si>
  <si>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</si>
  <si>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</si>
  <si>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</si>
  <si>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</si>
  <si>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</si>
  <si>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</si>
  <si>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</si>
  <si>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</si>
  <si>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</si>
  <si>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</si>
  <si>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</si>
  <si>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</si>
  <si>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</si>
  <si>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</si>
  <si>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</si>
  <si>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</si>
  <si>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</si>
  <si>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</si>
  <si>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</si>
  <si>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</si>
  <si>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</si>
  <si>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</si>
  <si>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</si>
  <si>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</si>
  <si>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</si>
  <si>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</si>
  <si>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</si>
  <si>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</si>
  <si>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</si>
  <si>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</si>
  <si>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</si>
  <si>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</si>
  <si>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</si>
  <si>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</si>
  <si>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</si>
  <si>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</si>
  <si>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</si>
  <si>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</si>
  <si>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</si>
  <si>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</si>
  <si>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</si>
  <si>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</si>
  <si>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</si>
  <si>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</si>
  <si>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</si>
  <si>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</si>
  <si>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</si>
  <si>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</si>
  <si>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</si>
  <si>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</si>
  <si>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</si>
  <si>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</si>
  <si>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</si>
  <si>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</si>
  <si>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</si>
  <si>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</si>
  <si>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</si>
  <si>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</si>
  <si>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</si>
  <si>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</si>
  <si>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</si>
  <si>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</si>
  <si>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</si>
  <si>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</si>
  <si>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</si>
  <si>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</si>
  <si>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</si>
  <si>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</si>
  <si>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</si>
  <si>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</si>
  <si>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</si>
  <si>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</si>
  <si>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</si>
  <si>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</si>
  <si>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</si>
  <si>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</si>
  <si>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</si>
  <si>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</si>
  <si>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</si>
  <si>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</si>
  <si>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</si>
  <si>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</si>
  <si>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</si>
  <si>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</si>
  <si>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</si>
  <si>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</si>
  <si>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</si>
  <si>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</si>
  <si>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</si>
  <si>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</si>
  <si>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</si>
  <si>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</si>
  <si>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</si>
  <si>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</si>
  <si>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</si>
  <si>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</si>
  <si>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</si>
  <si>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</si>
  <si>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</si>
  <si>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</si>
  <si>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</si>
  <si>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</si>
  <si>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</si>
  <si>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</si>
  <si>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</si>
  <si>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</si>
  <si>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</si>
  <si>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</si>
  <si>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</si>
  <si>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</si>
  <si>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</si>
  <si>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</si>
  <si>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</si>
  <si>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</si>
  <si>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</si>
  <si>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</si>
  <si>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</si>
  <si>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</si>
  <si>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</si>
  <si>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</si>
  <si>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</si>
  <si>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</si>
  <si>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</si>
  <si>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</si>
  <si>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</si>
  <si>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</si>
  <si>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</si>
  <si>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</si>
  <si>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</si>
  <si>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</si>
  <si>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</si>
  <si>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</si>
  <si>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</si>
  <si>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</si>
  <si>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</si>
  <si>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</si>
  <si>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</si>
  <si>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</si>
  <si>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</si>
  <si>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</si>
  <si>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</si>
  <si>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</si>
  <si>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</si>
  <si>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</si>
  <si>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</si>
  <si>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</si>
  <si>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</si>
  <si>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</si>
  <si>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</si>
  <si>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</si>
  <si>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</si>
  <si>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</si>
  <si>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</si>
  <si>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</si>
  <si>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</si>
  <si>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</si>
  <si>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</si>
  <si>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</si>
  <si>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</si>
  <si>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</si>
  <si>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</si>
  <si>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</si>
  <si>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</si>
  <si>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</si>
  <si>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</si>
  <si>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</si>
  <si>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</si>
  <si>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</si>
  <si>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</si>
  <si>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</si>
  <si>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</si>
  <si>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</si>
  <si>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</si>
  <si>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</si>
  <si>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</si>
  <si>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</si>
  <si>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</si>
  <si>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</si>
  <si>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</si>
  <si>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</si>
  <si>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</si>
  <si>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</si>
  <si>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</si>
  <si>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</si>
  <si>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</si>
  <si>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</si>
  <si>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</si>
  <si>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</si>
  <si>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</si>
  <si>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</si>
  <si>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</si>
  <si>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</si>
  <si>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</si>
  <si>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</si>
  <si>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</si>
  <si>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</si>
  <si>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</si>
  <si>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</si>
  <si>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</si>
  <si>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</si>
  <si>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</si>
  <si>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</si>
  <si>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</si>
  <si>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</si>
  <si>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</si>
  <si>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</si>
  <si>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</si>
  <si>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</si>
  <si>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</si>
  <si>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</si>
  <si>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</si>
  <si>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</si>
  <si>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</si>
  <si>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</si>
  <si>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</si>
  <si>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</si>
  <si>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</si>
  <si>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</si>
  <si>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</si>
  <si>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</si>
  <si>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</si>
  <si>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</si>
  <si>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</si>
  <si>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</si>
  <si>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</si>
  <si>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</si>
  <si>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</si>
  <si>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</si>
  <si>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</si>
  <si>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</si>
  <si>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</si>
  <si>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</si>
  <si>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</si>
  <si>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</si>
  <si>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</si>
  <si>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</si>
  <si>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</si>
  <si>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</si>
  <si>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</si>
  <si>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</si>
  <si>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</si>
  <si>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</si>
  <si>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</si>
  <si>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</si>
  <si>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</si>
  <si>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</si>
  <si>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</si>
  <si>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</si>
  <si>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</si>
  <si>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</si>
  <si>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</si>
  <si>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</si>
  <si>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</si>
  <si>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</si>
  <si>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</si>
  <si>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</si>
  <si>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</si>
  <si>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</si>
  <si>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</si>
  <si>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</si>
  <si>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</si>
  <si>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</si>
  <si>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</si>
  <si>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</si>
  <si>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</si>
  <si>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</si>
  <si>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</si>
  <si>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</si>
  <si>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</si>
  <si>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</si>
  <si>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</si>
  <si>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</si>
  <si>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</si>
  <si>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</si>
  <si>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</si>
  <si>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</si>
  <si>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</si>
  <si>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</si>
  <si>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</si>
  <si>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</si>
  <si>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</si>
  <si>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</si>
  <si>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</si>
  <si>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</si>
  <si>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</si>
  <si>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</si>
  <si>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</si>
  <si>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</si>
  <si>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</si>
  <si>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</si>
  <si>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</si>
  <si>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</si>
  <si>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</si>
  <si>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</si>
  <si>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</si>
  <si>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</si>
  <si>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</si>
  <si>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</si>
  <si>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</si>
  <si>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</si>
  <si>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</si>
  <si>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</si>
  <si>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</si>
  <si>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</si>
  <si>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</si>
  <si>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</si>
  <si>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</si>
  <si>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</si>
  <si>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</si>
  <si>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</si>
  <si>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</si>
  <si>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</si>
  <si>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</si>
  <si>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</si>
  <si>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</si>
  <si>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</si>
  <si>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</si>
  <si>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</si>
  <si>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</si>
  <si>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</si>
  <si>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</si>
  <si>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</si>
  <si>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</si>
  <si>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</si>
  <si>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</si>
  <si>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</si>
  <si>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</si>
  <si>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</si>
  <si>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</si>
  <si>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</si>
  <si>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</si>
  <si>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</si>
  <si>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</si>
  <si>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</si>
  <si>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</si>
  <si>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</si>
  <si>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</si>
  <si>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</si>
  <si>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</si>
  <si>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</si>
  <si>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</si>
  <si>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</si>
  <si>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</si>
  <si>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</si>
  <si>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</si>
  <si>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</si>
  <si>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</si>
  <si>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</si>
  <si>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</si>
  <si>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</si>
  <si>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</si>
  <si>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</si>
  <si>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</si>
  <si>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</si>
  <si>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</si>
  <si>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</si>
  <si>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</si>
  <si>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</si>
  <si>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</si>
  <si>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</si>
  <si>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</si>
  <si>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</si>
  <si>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</si>
  <si>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</si>
  <si>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</si>
  <si>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</si>
  <si>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</si>
  <si>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</si>
  <si>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</si>
  <si>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</si>
  <si>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</si>
  <si>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</si>
  <si>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</si>
  <si>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</si>
  <si>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</si>
  <si>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</si>
  <si>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</si>
  <si>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</si>
  <si>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</si>
  <si>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</si>
  <si>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</si>
  <si>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</si>
  <si>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</si>
  <si>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</si>
  <si>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</si>
  <si>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</si>
  <si>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</si>
  <si>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</si>
  <si>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</si>
  <si>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</si>
  <si>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</si>
  <si>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</si>
  <si>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</si>
  <si>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</si>
  <si>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</si>
  <si>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</si>
  <si>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</si>
  <si>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</si>
  <si>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</si>
  <si>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</si>
  <si>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</si>
  <si>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</si>
  <si>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</si>
  <si>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</si>
  <si>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</si>
  <si>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</si>
  <si>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</si>
  <si>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</si>
  <si>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</si>
  <si>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</si>
  <si>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</si>
  <si>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</si>
  <si>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</si>
  <si>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</si>
  <si>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</si>
  <si>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</si>
  <si>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</si>
  <si>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</si>
  <si>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</si>
  <si>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</si>
  <si>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</si>
  <si>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</si>
  <si>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</si>
  <si>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</si>
  <si>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</si>
  <si>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</si>
  <si>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</si>
  <si>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</si>
  <si>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</si>
  <si>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</si>
  <si>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</si>
  <si>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</si>
  <si>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</si>
  <si>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</si>
  <si>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</si>
  <si>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</si>
  <si>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</si>
  <si>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</si>
  <si>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</si>
  <si>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</si>
  <si>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</si>
  <si>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</si>
  <si>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</si>
  <si>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</si>
  <si>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</si>
  <si>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</si>
  <si>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</si>
  <si>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</si>
  <si>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</si>
  <si>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</si>
  <si>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</si>
  <si>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</si>
  <si>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</si>
  <si>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</si>
  <si>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</si>
  <si>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</si>
  <si>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</si>
  <si>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</si>
  <si>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</si>
  <si>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</si>
  <si>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</si>
  <si>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</si>
  <si>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</si>
  <si>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</si>
  <si>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</si>
  <si>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</si>
  <si>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</si>
  <si>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</si>
  <si>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</si>
  <si>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</si>
  <si>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</si>
  <si>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</si>
  <si>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</si>
  <si>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</si>
  <si>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</si>
  <si>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</si>
  <si>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</si>
  <si>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</si>
  <si>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</si>
  <si>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</si>
  <si>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</si>
  <si>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</si>
  <si>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</si>
  <si>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</si>
  <si>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</si>
  <si>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</si>
  <si>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</si>
  <si>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</si>
  <si>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</si>
  <si>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</si>
  <si>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</si>
  <si>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</si>
  <si>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</si>
  <si>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</si>
  <si>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</si>
  <si>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</si>
  <si>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</si>
  <si>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</si>
  <si>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</si>
  <si>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</si>
  <si>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</si>
  <si>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</si>
  <si>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</si>
  <si>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</si>
  <si>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</si>
  <si>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</si>
  <si>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</si>
  <si>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</si>
  <si>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</si>
  <si>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</si>
  <si>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</si>
  <si>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</si>
  <si>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</si>
  <si>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</si>
  <si>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</si>
  <si>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</si>
  <si>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</si>
  <si>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</si>
  <si>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</si>
  <si>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</si>
  <si>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</si>
  <si>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</si>
  <si>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</si>
  <si>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</si>
  <si>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</si>
  <si>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</si>
  <si>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</si>
  <si>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</si>
  <si>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</si>
  <si>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</si>
  <si>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</si>
  <si>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</si>
  <si>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</si>
  <si>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</si>
  <si>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</si>
  <si>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</si>
  <si>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</si>
  <si>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</si>
  <si>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</si>
  <si>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</si>
  <si>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</si>
  <si>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</si>
  <si>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</si>
  <si>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</si>
  <si>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</si>
  <si>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</si>
  <si>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</si>
  <si>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</si>
  <si>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</si>
  <si>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</si>
  <si>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</si>
  <si>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</si>
  <si>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</si>
  <si>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</si>
  <si>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</si>
  <si>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</si>
  <si>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</si>
  <si>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</si>
  <si>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</si>
  <si>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</si>
  <si>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</si>
  <si>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</si>
  <si>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</si>
  <si>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</si>
  <si>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</si>
  <si>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</si>
  <si>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</si>
  <si>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</si>
  <si>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</si>
  <si>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</si>
  <si>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</si>
  <si>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</si>
  <si>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</si>
  <si>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</si>
  <si>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</si>
  <si>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</si>
  <si>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</si>
  <si>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</si>
  <si>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</si>
  <si>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</si>
  <si>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</si>
  <si>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</si>
  <si>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</si>
  <si>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</si>
  <si>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</si>
  <si>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</si>
  <si>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</si>
  <si>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</si>
  <si>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</si>
  <si>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</si>
  <si>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</si>
  <si>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</si>
  <si>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</si>
  <si>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</si>
  <si>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</si>
  <si>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</si>
  <si>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</si>
  <si>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</si>
  <si>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</si>
  <si>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</si>
  <si>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</si>
  <si>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</si>
  <si>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</si>
  <si>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</si>
  <si>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</si>
  <si>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</si>
  <si>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</si>
  <si>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</si>
  <si>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</si>
  <si>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</si>
  <si>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</si>
  <si>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</si>
  <si>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</si>
  <si>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</si>
  <si>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</si>
  <si>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</si>
  <si>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</si>
  <si>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</si>
  <si>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</si>
  <si>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</si>
  <si>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</si>
  <si>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</si>
  <si>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</si>
  <si>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</si>
  <si>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</si>
  <si>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</si>
  <si>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</si>
  <si>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</si>
  <si>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</si>
  <si>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</si>
  <si>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</si>
  <si>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</si>
  <si>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</si>
  <si>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</si>
  <si>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</si>
  <si>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</si>
  <si>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</si>
  <si>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</si>
  <si>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</si>
  <si>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</si>
  <si>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</si>
  <si>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</si>
  <si>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</si>
  <si>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</si>
  <si>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</si>
  <si>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</si>
  <si>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</si>
  <si>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</si>
  <si>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</si>
  <si>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</si>
  <si>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</si>
  <si>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</si>
  <si>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</si>
  <si>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</si>
  <si>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</si>
  <si>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</si>
  <si>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</si>
  <si>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</si>
  <si>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</si>
  <si>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</si>
  <si>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</si>
  <si>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</si>
  <si>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</si>
  <si>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</si>
  <si>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</si>
  <si>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</si>
  <si>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</si>
  <si>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</si>
  <si>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</si>
  <si>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</si>
  <si>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</si>
  <si>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</si>
  <si>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</si>
  <si>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</si>
  <si>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</si>
  <si>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</si>
  <si>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</si>
  <si>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</si>
  <si>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</si>
  <si>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</si>
  <si>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</si>
  <si>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</si>
  <si>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</si>
  <si>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</si>
  <si>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</si>
  <si>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</si>
  <si>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</si>
  <si>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</si>
  <si>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</si>
  <si>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</si>
  <si>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</si>
  <si>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</si>
  <si>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</si>
  <si>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</si>
  <si>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</si>
  <si>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</si>
  <si>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</si>
  <si>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</si>
  <si>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</si>
  <si>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</si>
  <si>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</si>
  <si>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</si>
  <si>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</si>
  <si>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</si>
  <si>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</si>
  <si>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</si>
  <si>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</si>
  <si>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</si>
  <si>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</si>
  <si>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</si>
  <si>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</si>
  <si>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</si>
  <si>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</si>
  <si>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</si>
  <si>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</si>
  <si>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</si>
  <si>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</si>
  <si>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</si>
  <si>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</si>
  <si>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</si>
  <si>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</si>
  <si>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</si>
  <si>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</si>
  <si>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</si>
  <si>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</si>
  <si>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</si>
  <si>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</si>
  <si>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</si>
  <si>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</si>
  <si>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</si>
  <si>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</si>
  <si>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</si>
  <si>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</si>
  <si>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</si>
  <si>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</si>
  <si>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</si>
  <si>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</si>
  <si>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</si>
  <si>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</si>
  <si>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</si>
  <si>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</si>
  <si>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</si>
  <si>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</si>
  <si>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</si>
  <si>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</si>
  <si>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</si>
  <si>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</si>
  <si>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</si>
  <si>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</si>
  <si>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</si>
  <si>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</si>
  <si>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</si>
  <si>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</si>
  <si>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</si>
  <si>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</si>
  <si>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</si>
  <si>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</si>
  <si>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</si>
  <si>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</si>
  <si>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</si>
  <si>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</si>
  <si>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</si>
  <si>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</si>
  <si>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</si>
  <si>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</si>
  <si>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</si>
  <si>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</si>
  <si>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</si>
  <si>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</si>
  <si>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</si>
  <si>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</si>
  <si>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</si>
  <si>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</si>
  <si>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</si>
  <si>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</si>
  <si>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</si>
  <si>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</si>
  <si>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</si>
  <si>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</si>
  <si>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</si>
  <si>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</si>
  <si>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</si>
  <si>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</si>
  <si>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</si>
  <si>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</si>
  <si>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</si>
  <si>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</si>
  <si>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</si>
  <si>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</si>
  <si>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</si>
  <si>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</si>
  <si>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</si>
  <si>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</si>
  <si>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</si>
  <si>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</si>
  <si>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</si>
  <si>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</si>
  <si>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</si>
  <si>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</si>
  <si>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</si>
  <si>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</si>
  <si>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</si>
  <si>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</si>
  <si>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</si>
  <si>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</si>
  <si>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</si>
  <si>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</si>
  <si>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</si>
  <si>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</si>
  <si>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</si>
  <si>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</si>
  <si>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</si>
  <si>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</si>
  <si>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</si>
  <si>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</si>
  <si>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</si>
  <si>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</si>
  <si>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</si>
  <si>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</si>
  <si>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</si>
  <si>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</si>
  <si>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</si>
  <si>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</si>
  <si>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</si>
  <si>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</si>
  <si>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</si>
  <si>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</si>
  <si>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</si>
  <si>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</si>
  <si>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</si>
  <si>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</si>
  <si>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</si>
  <si>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</si>
  <si>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</si>
  <si>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</si>
  <si>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</si>
  <si>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</si>
  <si>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</si>
  <si>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</si>
  <si>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</si>
  <si>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</si>
  <si>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</si>
  <si>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</si>
  <si>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</si>
  <si>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</si>
  <si>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</si>
  <si>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</si>
  <si>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</si>
  <si>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</si>
  <si>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</si>
  <si>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</si>
  <si>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</si>
  <si>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</si>
  <si>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</si>
  <si>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</si>
  <si>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</si>
  <si>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</si>
  <si>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</si>
  <si>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</si>
  <si>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</si>
  <si>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</si>
  <si>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</si>
  <si>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</si>
  <si>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</si>
  <si>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</si>
  <si>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</si>
  <si>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</si>
  <si>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</si>
  <si>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</si>
  <si>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</si>
  <si>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</si>
  <si>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</si>
  <si>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</si>
  <si>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</si>
  <si>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</si>
  <si>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</si>
  <si>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</si>
  <si>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</si>
  <si>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</si>
  <si>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</si>
  <si>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</si>
  <si>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</si>
  <si>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</si>
  <si>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</si>
  <si>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</si>
  <si>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</si>
  <si>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</si>
  <si>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</si>
  <si>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</si>
  <si>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</si>
  <si>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</si>
  <si>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</si>
  <si>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</si>
  <si>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</si>
  <si>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</si>
  <si>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</si>
  <si>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</si>
  <si>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</si>
  <si>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</si>
  <si>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</si>
  <si>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</si>
  <si>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</si>
  <si>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</si>
  <si>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</si>
  <si>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</si>
  <si>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</si>
  <si>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</si>
  <si>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</si>
  <si>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</si>
  <si>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</si>
  <si>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</si>
  <si>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</si>
  <si>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</si>
  <si>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</si>
  <si>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</si>
  <si>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</si>
  <si>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</si>
  <si>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</si>
  <si>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</si>
  <si>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</si>
  <si>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</si>
  <si>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</si>
  <si>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</si>
  <si>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</si>
  <si>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</si>
  <si>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</si>
  <si>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</si>
  <si>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</si>
  <si>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</si>
  <si>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</si>
  <si>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</si>
  <si>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</si>
  <si>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</si>
  <si>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</si>
  <si>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</si>
  <si>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</si>
  <si>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</si>
  <si>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</si>
  <si>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</si>
  <si>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</si>
  <si>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</si>
  <si>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</si>
  <si>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</si>
  <si>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</si>
  <si>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</si>
  <si>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</si>
  <si>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</si>
  <si>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</si>
  <si>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</si>
  <si>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</si>
  <si>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</si>
  <si>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</si>
  <si>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</si>
  <si>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</si>
  <si>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</si>
  <si>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</si>
  <si>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</si>
  <si>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</si>
  <si>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</si>
  <si>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</si>
  <si>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</si>
  <si>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</si>
  <si>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</si>
  <si>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</si>
  <si>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</si>
  <si>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</si>
  <si>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</si>
  <si>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</si>
  <si>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</si>
  <si>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</si>
  <si>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</si>
  <si>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</si>
  <si>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</si>
  <si>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</si>
  <si>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</si>
  <si>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</si>
  <si>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</si>
  <si>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</si>
  <si>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</si>
  <si>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</si>
  <si>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</si>
  <si>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</si>
  <si>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</si>
  <si>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</si>
  <si>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</si>
  <si>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</si>
  <si>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</si>
  <si>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</si>
  <si>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</si>
  <si>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</si>
  <si>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</si>
  <si>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</si>
  <si>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</si>
  <si>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</si>
  <si>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</si>
  <si>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</si>
  <si>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</si>
  <si>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</si>
  <si>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</si>
  <si>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</si>
  <si>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</si>
  <si>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</si>
  <si>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</si>
  <si>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</si>
  <si>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</si>
  <si>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</si>
  <si>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</si>
  <si>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</si>
  <si>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</si>
  <si>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</si>
  <si>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</si>
  <si>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</si>
  <si>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</si>
  <si>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</si>
  <si>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</si>
  <si>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</si>
  <si>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</si>
  <si>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</si>
  <si>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</si>
  <si>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</si>
  <si>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</si>
  <si>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</si>
  <si>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</si>
  <si>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</si>
  <si>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</si>
  <si>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</si>
  <si>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</si>
  <si>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</si>
  <si>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</si>
  <si>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</si>
  <si>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</si>
  <si>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</si>
  <si>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</si>
  <si>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</si>
  <si>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</si>
  <si>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</si>
  <si>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</si>
  <si>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</si>
  <si>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</si>
  <si>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</si>
  <si>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</si>
  <si>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</si>
  <si>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</si>
  <si>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</si>
  <si>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</si>
  <si>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</si>
  <si>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</si>
  <si>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</si>
  <si>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</si>
  <si>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</si>
  <si>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</si>
  <si>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</si>
  <si>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</si>
  <si>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</si>
  <si>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</si>
  <si>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</si>
  <si>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</si>
  <si>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</si>
  <si>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</si>
  <si>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</si>
  <si>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</si>
  <si>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</si>
  <si>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</si>
  <si>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</si>
  <si>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</si>
  <si>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</si>
  <si>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</si>
  <si>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</si>
  <si>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</si>
  <si>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</si>
  <si>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</si>
  <si>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</si>
  <si>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</si>
  <si>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</si>
  <si>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</si>
  <si>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</si>
  <si>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</si>
  <si>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</si>
  <si>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</si>
  <si>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</si>
  <si>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</si>
  <si>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</si>
  <si>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</si>
  <si>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</si>
  <si>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</si>
  <si>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</si>
  <si>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</si>
  <si>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</si>
  <si>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</si>
  <si>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</si>
  <si>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</si>
  <si>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</si>
  <si>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</si>
  <si>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</si>
  <si>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</si>
  <si>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</si>
  <si>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</si>
  <si>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</si>
  <si>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</si>
  <si>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</si>
  <si>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</si>
  <si>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</si>
  <si>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</si>
  <si>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</si>
  <si>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</si>
  <si>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</si>
  <si>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</si>
  <si>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</si>
  <si>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</si>
  <si>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</si>
  <si>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</si>
  <si>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</si>
  <si>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</si>
  <si>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</si>
  <si>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</si>
  <si>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</si>
  <si>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</si>
  <si>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</si>
  <si>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</si>
  <si>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</si>
  <si>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</si>
  <si>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</si>
  <si>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</si>
  <si>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</si>
  <si>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</si>
  <si>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</si>
  <si>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</si>
  <si>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</si>
  <si>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</si>
  <si>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</si>
  <si>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</si>
  <si>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</si>
  <si>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</si>
  <si>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</si>
  <si>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</si>
  <si>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</si>
  <si>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</si>
  <si>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</si>
  <si>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</si>
  <si>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</si>
  <si>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</si>
  <si>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</si>
  <si>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</si>
  <si>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</si>
  <si>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</si>
  <si>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</si>
  <si>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</si>
  <si>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</si>
  <si>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</si>
  <si>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</si>
  <si>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</si>
  <si>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</si>
  <si>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</si>
  <si>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</si>
  <si>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</si>
  <si>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</si>
  <si>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</si>
  <si>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</si>
  <si>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</si>
  <si>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</si>
  <si>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</si>
  <si>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</si>
  <si>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</si>
  <si>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</si>
  <si>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</si>
  <si>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</si>
  <si>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</si>
  <si>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</si>
  <si>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</si>
  <si>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</si>
  <si>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</si>
  <si>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</si>
  <si>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</si>
  <si>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</si>
  <si>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</si>
  <si>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</si>
  <si>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</si>
  <si>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</si>
  <si>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</si>
  <si>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</si>
  <si>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</si>
  <si>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</si>
  <si>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</si>
  <si>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</si>
  <si>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</si>
  <si>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</si>
  <si>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</si>
  <si>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</si>
  <si>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</si>
  <si>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</si>
  <si>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</si>
  <si>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</si>
  <si>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</si>
  <si>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</si>
  <si>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</si>
  <si>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</si>
  <si>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</si>
  <si>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</si>
  <si>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</si>
  <si>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</si>
  <si>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</si>
  <si>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</si>
  <si>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</si>
  <si>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</si>
  <si>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</si>
  <si>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</si>
  <si>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</si>
  <si>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</si>
  <si>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</si>
  <si>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</si>
  <si>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</si>
  <si>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</si>
  <si>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</si>
  <si>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</si>
  <si>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</si>
  <si>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</si>
  <si>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</si>
  <si>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</si>
  <si>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</si>
  <si>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</si>
  <si>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</si>
  <si>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</si>
  <si>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</si>
  <si>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</si>
  <si>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</si>
  <si>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</si>
  <si>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</si>
  <si>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</si>
  <si>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</si>
  <si>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</si>
  <si>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</si>
  <si>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</si>
  <si>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</si>
  <si>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</si>
  <si>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</si>
  <si>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</si>
  <si>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</si>
  <si>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</si>
  <si>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</si>
  <si>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</si>
  <si>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</si>
  <si>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</si>
  <si>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</si>
  <si>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</si>
  <si>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</si>
  <si>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</si>
  <si>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</si>
  <si>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</si>
  <si>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</si>
  <si>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</si>
  <si>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</si>
  <si>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</si>
  <si>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</si>
  <si>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</si>
  <si>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</si>
  <si>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</si>
  <si>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</si>
  <si>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</si>
  <si>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</si>
  <si>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</si>
  <si>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</si>
  <si>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</si>
  <si>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</si>
  <si>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</si>
  <si>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</si>
  <si>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</si>
  <si>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</si>
  <si>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</si>
  <si>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</si>
  <si>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</si>
  <si>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</si>
  <si>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</si>
  <si>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</si>
  <si>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</si>
  <si>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</si>
  <si>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</si>
  <si>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</si>
  <si>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</si>
  <si>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</si>
  <si>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</si>
  <si>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</si>
  <si>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</si>
  <si>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</si>
  <si>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</si>
  <si>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</si>
  <si>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</si>
  <si>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</si>
  <si>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</si>
  <si>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</si>
  <si>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</si>
  <si>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</si>
  <si>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</si>
  <si>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</si>
  <si>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</si>
  <si>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</si>
  <si>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</si>
  <si>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</si>
  <si>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</si>
  <si>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</si>
  <si>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</si>
  <si>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</si>
  <si>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</si>
  <si>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</si>
  <si>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</si>
  <si>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</si>
  <si>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</si>
  <si>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</si>
  <si>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</si>
  <si>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</si>
  <si>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</si>
  <si>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</si>
  <si>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</si>
  <si>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</si>
  <si>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</si>
  <si>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</si>
  <si>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</si>
  <si>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</si>
  <si>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</si>
  <si>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</si>
  <si>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</si>
  <si>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</si>
  <si>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</si>
  <si>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</si>
  <si>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</si>
  <si>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</si>
  <si>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</si>
  <si>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</si>
  <si>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</si>
  <si>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</si>
  <si>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</si>
  <si>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</si>
  <si>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</si>
  <si>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</si>
  <si>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</si>
  <si>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</si>
  <si>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</si>
  <si>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</si>
  <si>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</si>
  <si>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</si>
  <si>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</si>
  <si>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</si>
  <si>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</si>
  <si>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</si>
  <si>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</si>
  <si>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</si>
  <si>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</si>
  <si>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</si>
  <si>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</si>
  <si>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</si>
  <si>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</si>
  <si>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</si>
  <si>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</si>
  <si>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</si>
  <si>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</si>
  <si>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</si>
  <si>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</si>
  <si>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</si>
  <si>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</si>
  <si>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</si>
  <si>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</si>
  <si>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</si>
  <si>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</si>
  <si>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</si>
  <si>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</si>
  <si>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</si>
  <si>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</si>
  <si>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</si>
  <si>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</si>
  <si>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</si>
  <si>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</si>
  <si>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</si>
  <si>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</si>
  <si>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</si>
  <si>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</si>
  <si>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</si>
  <si>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</si>
  <si>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</si>
  <si>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</si>
  <si>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</si>
  <si>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</si>
  <si>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</si>
  <si>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</si>
  <si>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</si>
  <si>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</si>
  <si>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</si>
  <si>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</si>
  <si>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</si>
  <si>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</si>
  <si>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</si>
  <si>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</si>
  <si>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</si>
  <si>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</si>
  <si>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</si>
  <si>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</si>
  <si>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</si>
  <si>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</si>
  <si>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</si>
  <si>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</si>
  <si>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</si>
  <si>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</si>
  <si>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</si>
  <si>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</si>
  <si>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</si>
  <si>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</si>
  <si>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</si>
  <si>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</si>
  <si>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</si>
  <si>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</si>
  <si>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</si>
  <si>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</si>
  <si>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</si>
  <si>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</si>
  <si>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</si>
  <si>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</si>
  <si>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</si>
  <si>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</si>
  <si>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</si>
  <si>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</si>
  <si>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</si>
  <si>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</si>
  <si>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</si>
  <si>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</si>
  <si>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</si>
  <si>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</si>
  <si>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</si>
  <si>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</si>
  <si>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</si>
  <si>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</si>
  <si>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</si>
  <si>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</si>
  <si>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</si>
  <si>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</si>
  <si>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</si>
  <si>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</si>
  <si>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</si>
  <si>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</si>
  <si>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</si>
  <si>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</si>
  <si>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</si>
  <si>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</si>
  <si>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</si>
  <si>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</si>
  <si>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</si>
  <si>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</si>
  <si>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</si>
  <si>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</si>
  <si>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</si>
  <si>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</si>
  <si>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</si>
  <si>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</si>
  <si>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</si>
  <si>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</si>
  <si>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</si>
  <si>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</si>
  <si>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</si>
  <si>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</si>
  <si>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</si>
  <si>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</si>
  <si>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</si>
  <si>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</si>
  <si>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</si>
  <si>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</si>
  <si>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</si>
  <si>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</si>
  <si>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</si>
  <si>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</si>
  <si>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</si>
  <si>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</si>
  <si>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</si>
  <si>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</si>
  <si>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</si>
  <si>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</si>
  <si>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</si>
  <si>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</si>
  <si>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</si>
  <si>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</si>
  <si>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</si>
  <si>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</si>
  <si>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</si>
  <si>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</si>
  <si>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</si>
  <si>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</si>
  <si>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</si>
  <si>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</si>
  <si>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</si>
  <si>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</si>
  <si>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</si>
  <si>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</si>
  <si>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</si>
  <si>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</si>
  <si>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</si>
  <si>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</si>
  <si>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</si>
  <si>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</si>
  <si>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</si>
  <si>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</si>
  <si>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</si>
  <si>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</si>
  <si>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</si>
  <si>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</si>
  <si>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</si>
  <si>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</si>
  <si>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</si>
  <si>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</si>
  <si>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</si>
  <si>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</si>
  <si>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</si>
  <si>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</si>
  <si>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</si>
  <si>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</si>
  <si>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</si>
  <si>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</si>
  <si>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</si>
  <si>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</si>
  <si>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</si>
  <si>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</si>
  <si>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</si>
  <si>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</si>
  <si>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</si>
  <si>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</si>
  <si>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</si>
  <si>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</si>
  <si>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</si>
  <si>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</si>
  <si>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</si>
  <si>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</si>
  <si>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</si>
  <si>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</si>
  <si>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</si>
  <si>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</si>
  <si>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</si>
  <si>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</si>
  <si>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</si>
  <si>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</si>
  <si>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</si>
  <si>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</si>
  <si>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</si>
  <si>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</si>
  <si>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</si>
  <si>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</si>
  <si>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</si>
  <si>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</si>
  <si>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</si>
  <si>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</si>
  <si>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</si>
  <si>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</si>
  <si>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</si>
  <si>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</si>
  <si>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</si>
  <si>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</si>
  <si>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</si>
  <si>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</si>
  <si>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</si>
  <si>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</si>
  <si>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</si>
  <si>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</si>
  <si>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</si>
  <si>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</si>
  <si>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</si>
  <si>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</si>
  <si>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</si>
  <si>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</si>
  <si>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</si>
  <si>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</si>
  <si>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</si>
  <si>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</si>
  <si>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</si>
  <si>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</si>
  <si>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</si>
  <si>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</si>
  <si>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</si>
  <si>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</si>
  <si>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</si>
  <si>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</si>
  <si>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</si>
  <si>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</si>
  <si>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</si>
  <si>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</si>
  <si>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</si>
  <si>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</si>
  <si>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</si>
  <si>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</si>
  <si>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</si>
  <si>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</si>
  <si>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</si>
  <si>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</si>
  <si>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</si>
  <si>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</si>
  <si>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</si>
  <si>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</si>
  <si>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</si>
  <si>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</si>
  <si>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</si>
  <si>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</si>
  <si>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</si>
  <si>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</si>
  <si>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</si>
  <si>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</si>
  <si>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</si>
  <si>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</si>
  <si>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</si>
  <si>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</si>
  <si>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</si>
  <si>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</si>
  <si>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</si>
  <si>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</si>
  <si>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</si>
  <si>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</si>
  <si>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</si>
  <si>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</si>
  <si>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</si>
  <si>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</si>
  <si>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</si>
  <si>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</si>
  <si>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</si>
  <si>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</si>
  <si>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</si>
  <si>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</si>
  <si>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</si>
  <si>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</si>
  <si>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</si>
  <si>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</si>
  <si>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</si>
  <si>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</si>
  <si>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</si>
  <si>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</si>
  <si>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</si>
  <si>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</si>
  <si>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</si>
  <si>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</si>
  <si>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</si>
  <si>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</si>
  <si>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</si>
  <si>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</si>
  <si>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</si>
  <si>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</si>
  <si>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</si>
  <si>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</si>
  <si>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</si>
  <si>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</si>
  <si>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</si>
  <si>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</si>
  <si>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</si>
  <si>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</si>
  <si>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</si>
  <si>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</si>
  <si>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</si>
  <si>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</si>
  <si>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</si>
  <si>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</si>
  <si>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</si>
  <si>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</si>
  <si>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</si>
  <si>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</si>
  <si>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</si>
  <si>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</si>
  <si>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</si>
  <si>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</si>
  <si>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</si>
  <si>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</si>
  <si>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</si>
  <si>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</si>
  <si>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</si>
  <si>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</si>
  <si>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</si>
  <si>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</si>
  <si>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</si>
  <si>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</si>
  <si>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</si>
  <si>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</si>
  <si>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</si>
  <si>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</si>
  <si>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</si>
  <si>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</si>
  <si>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</si>
  <si>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</si>
  <si>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</si>
  <si>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</si>
  <si>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</si>
  <si>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</si>
  <si>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</si>
  <si>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</si>
  <si>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</si>
  <si>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</si>
  <si>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</si>
  <si>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</si>
  <si>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</si>
  <si>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</si>
  <si>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</si>
  <si>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</si>
  <si>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</si>
  <si>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</si>
  <si>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</si>
  <si>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</si>
  <si>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</si>
  <si>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</si>
  <si>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</si>
  <si>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</si>
  <si>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</si>
  <si>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</si>
  <si>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</si>
  <si>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</si>
  <si>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</si>
  <si>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</si>
  <si>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</si>
  <si>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</si>
  <si>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</si>
  <si>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</si>
  <si>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</si>
  <si>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</si>
  <si>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</si>
  <si>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</si>
  <si>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</si>
  <si>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</si>
  <si>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</si>
  <si>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</si>
  <si>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</si>
  <si>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</si>
  <si>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</si>
  <si>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</si>
  <si>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</si>
  <si>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</si>
  <si>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</si>
  <si>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</si>
  <si>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</si>
  <si>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</si>
  <si>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</si>
  <si>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</si>
  <si>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</si>
  <si>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</si>
  <si>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</si>
  <si>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</si>
  <si>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</si>
  <si>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</si>
  <si>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</si>
  <si>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</si>
  <si>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</si>
  <si>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</si>
  <si>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</si>
  <si>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</si>
  <si>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</si>
  <si>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</si>
  <si>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</si>
  <si>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</si>
  <si>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</si>
  <si>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</si>
  <si>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</si>
  <si>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</si>
  <si>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</si>
  <si>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</si>
  <si>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</si>
  <si>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</si>
  <si>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</si>
  <si>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</si>
  <si>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</si>
  <si>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</si>
  <si>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</si>
  <si>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</si>
  <si>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</si>
  <si>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</si>
  <si>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</si>
  <si>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</si>
  <si>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</si>
  <si>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</si>
  <si>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</si>
  <si>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</si>
  <si>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</si>
  <si>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</si>
  <si>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</si>
  <si>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</si>
  <si>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</si>
  <si>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</si>
  <si>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</si>
  <si>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</si>
  <si>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</si>
  <si>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</si>
  <si>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</si>
  <si>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</si>
  <si>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</si>
  <si>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</si>
  <si>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</si>
  <si>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</si>
  <si>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</si>
  <si>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</si>
  <si>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</si>
  <si>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</si>
  <si>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</si>
  <si>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</si>
  <si>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</si>
  <si>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</si>
  <si>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</si>
  <si>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</si>
  <si>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</si>
  <si>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</si>
  <si>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</si>
  <si>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</si>
  <si>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</si>
  <si>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</si>
  <si>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</si>
  <si>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</si>
  <si>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</si>
  <si>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</si>
  <si>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</si>
  <si>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</si>
  <si>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</si>
  <si>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</si>
  <si>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</si>
  <si>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</si>
  <si>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</si>
  <si>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</si>
  <si>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</si>
  <si>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</si>
  <si>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</si>
  <si>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</si>
  <si>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</si>
  <si>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</si>
  <si>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</si>
  <si>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</si>
  <si>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</si>
  <si>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</si>
  <si>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</si>
  <si>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</si>
  <si>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</si>
  <si>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</si>
  <si>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</si>
  <si>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</si>
  <si>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</si>
  <si>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</si>
  <si>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</si>
  <si>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</si>
  <si>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</si>
  <si>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</si>
  <si>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</si>
  <si>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</si>
  <si>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</si>
  <si>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</si>
  <si>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</si>
  <si>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</si>
  <si>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</si>
  <si>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</si>
  <si>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</si>
  <si>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</si>
  <si>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</si>
  <si>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</si>
  <si>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</si>
  <si>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</si>
  <si>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</si>
  <si>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</si>
  <si>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</si>
  <si>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</si>
  <si>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</si>
  <si>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</si>
  <si>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</si>
  <si>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</si>
  <si>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</si>
  <si>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</si>
  <si>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</si>
  <si>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</si>
  <si>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</si>
  <si>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</si>
  <si>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</si>
  <si>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</si>
  <si>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</si>
  <si>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</si>
  <si>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</si>
  <si>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</si>
  <si>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</si>
  <si>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</si>
  <si>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</si>
  <si>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</si>
  <si>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</si>
  <si>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</si>
  <si>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</si>
  <si>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</si>
  <si>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</si>
  <si>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</si>
  <si>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</si>
  <si>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</si>
  <si>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</si>
  <si>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</si>
  <si>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</si>
  <si>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</si>
  <si>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</si>
  <si>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</si>
  <si>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</si>
  <si>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</si>
  <si>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</si>
  <si>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</si>
  <si>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</si>
  <si>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</si>
  <si>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</si>
  <si>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</si>
  <si>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</si>
  <si>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</si>
  <si>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</si>
  <si>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</si>
  <si>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</si>
  <si>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</si>
  <si>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</si>
  <si>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</si>
  <si>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</si>
  <si>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</si>
  <si>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</si>
  <si>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</si>
  <si>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</si>
  <si>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</si>
  <si>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</si>
  <si>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</si>
  <si>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</si>
  <si>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</si>
  <si>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</si>
  <si>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</si>
  <si>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</si>
  <si>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</si>
  <si>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</si>
  <si>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</si>
  <si>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</si>
  <si>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</si>
  <si>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</si>
  <si>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</si>
  <si>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</si>
  <si>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</si>
  <si>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</si>
  <si>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</si>
  <si>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</si>
  <si>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</si>
  <si>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</si>
  <si>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</si>
  <si>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</si>
  <si>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</si>
  <si>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</si>
  <si>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</si>
  <si>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</si>
  <si>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</si>
  <si>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</si>
  <si>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</si>
  <si>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</si>
  <si>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</si>
  <si>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</si>
  <si>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</si>
  <si>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</si>
  <si>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</si>
  <si>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</si>
  <si>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</si>
  <si>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</si>
  <si>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</si>
  <si>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</si>
  <si>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</si>
  <si>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</si>
  <si>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</si>
  <si>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</si>
  <si>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</si>
  <si>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</si>
  <si>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</si>
  <si>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</si>
  <si>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</si>
  <si>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</si>
  <si>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</si>
  <si>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</si>
  <si>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</si>
  <si>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</si>
  <si>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</si>
  <si>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</si>
  <si>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</si>
  <si>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</si>
  <si>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</si>
  <si>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</si>
  <si>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</si>
  <si>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</si>
  <si>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</si>
  <si>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</si>
  <si>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</si>
  <si>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</si>
  <si>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</si>
  <si>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</si>
  <si>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</si>
  <si>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</si>
  <si>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</si>
  <si>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</si>
  <si>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</si>
  <si>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</si>
  <si>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</si>
  <si>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</si>
  <si>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</si>
  <si>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</si>
  <si>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</si>
  <si>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</si>
  <si>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</si>
  <si>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</si>
  <si>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</si>
  <si>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</si>
  <si>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</si>
  <si>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</si>
  <si>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</si>
  <si>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</si>
  <si>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</si>
  <si>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</si>
  <si>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</si>
  <si>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</si>
  <si>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</si>
  <si>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</si>
  <si>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</si>
  <si>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</si>
  <si>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</si>
  <si>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</si>
  <si>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</si>
  <si>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</si>
  <si>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</si>
  <si>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</si>
  <si>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</si>
  <si>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</si>
  <si>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</si>
  <si>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</si>
  <si>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</si>
  <si>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</si>
  <si>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</si>
  <si>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</si>
  <si>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</si>
  <si>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</si>
  <si>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</si>
  <si>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</si>
  <si>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</si>
  <si>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</si>
  <si>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</si>
  <si>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</si>
  <si>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</si>
  <si>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</si>
  <si>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</si>
  <si>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</si>
  <si>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</si>
  <si>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</si>
  <si>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</si>
  <si>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</si>
  <si>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</si>
  <si>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</si>
  <si>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</si>
  <si>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</si>
  <si>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</si>
  <si>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</si>
  <si>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</si>
  <si>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</si>
  <si>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</si>
  <si>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</si>
  <si>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</si>
  <si>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</si>
  <si>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</si>
  <si>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</si>
  <si>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</si>
  <si>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</si>
  <si>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</si>
  <si>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</si>
  <si>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</si>
  <si>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</si>
  <si>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</si>
  <si>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</si>
  <si>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</si>
  <si>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</si>
  <si>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</si>
  <si>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</si>
  <si>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</si>
  <si>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</si>
  <si>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</si>
  <si>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</si>
  <si>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</si>
  <si>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</si>
  <si>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</si>
  <si>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</si>
  <si>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</si>
  <si>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</si>
  <si>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</si>
  <si>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</si>
  <si>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</si>
  <si>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</si>
  <si>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</si>
  <si>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</si>
  <si>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</si>
  <si>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</si>
  <si>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</si>
  <si>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</si>
  <si>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</si>
  <si>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</si>
  <si>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</si>
  <si>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</si>
  <si>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</si>
  <si>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</si>
  <si>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</si>
  <si>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</si>
  <si>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</si>
  <si>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</si>
  <si>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</si>
  <si>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</si>
  <si>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</si>
  <si>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</si>
  <si>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</si>
  <si>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</si>
  <si>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</si>
  <si>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</si>
  <si>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</si>
  <si>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</si>
  <si>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</si>
  <si>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</si>
  <si>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</si>
  <si>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</si>
  <si>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</si>
  <si>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</si>
  <si>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</si>
  <si>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</si>
  <si>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</si>
  <si>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</si>
  <si>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</si>
  <si>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</si>
  <si>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</si>
  <si>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</si>
  <si>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</si>
  <si>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</si>
  <si>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</si>
  <si>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</si>
  <si>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</si>
  <si>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</si>
  <si>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</si>
  <si>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</si>
  <si>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</si>
  <si>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</si>
  <si>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</si>
  <si>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</si>
  <si>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</si>
  <si>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</si>
  <si>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</si>
  <si>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</si>
  <si>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</si>
  <si>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</si>
  <si>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</si>
  <si>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</si>
  <si>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</si>
  <si>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</si>
  <si>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</si>
  <si>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</si>
  <si>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</si>
  <si>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</si>
  <si>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</si>
  <si>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</si>
  <si>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</si>
  <si>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</si>
  <si>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</si>
  <si>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</si>
  <si>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</si>
  <si>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</si>
  <si>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</si>
  <si>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</si>
  <si>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</si>
  <si>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</si>
  <si>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</si>
  <si>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</si>
  <si>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</si>
  <si>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</si>
  <si>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</si>
  <si>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</si>
  <si>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</si>
  <si>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</si>
  <si>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</si>
  <si>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</si>
  <si>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</si>
  <si>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</si>
  <si>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</si>
  <si>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</si>
  <si>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</si>
  <si>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</si>
  <si>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</si>
  <si>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</si>
  <si>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</si>
  <si>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</si>
  <si>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</si>
  <si>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</si>
  <si>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</si>
  <si>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</si>
  <si>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</si>
  <si>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</si>
  <si>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</si>
  <si>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</si>
  <si>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</si>
  <si>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</si>
  <si>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</si>
  <si>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</si>
  <si>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</si>
  <si>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</si>
  <si>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</si>
  <si>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</si>
  <si>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</si>
  <si>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</si>
  <si>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</si>
  <si>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</si>
  <si>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</si>
  <si>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</si>
  <si>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</si>
  <si>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</si>
  <si>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</si>
  <si>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</si>
  <si>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</si>
  <si>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</si>
  <si>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</si>
  <si>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</si>
  <si>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</si>
  <si>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</si>
  <si>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</si>
  <si>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</si>
  <si>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</si>
  <si>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</si>
  <si>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</si>
  <si>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</si>
  <si>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</si>
  <si>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</si>
  <si>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</si>
  <si>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</si>
  <si>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</si>
  <si>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</si>
  <si>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</si>
  <si>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</si>
  <si>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</si>
  <si>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</si>
  <si>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</si>
  <si>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</si>
  <si>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</si>
  <si>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</si>
  <si>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</si>
  <si>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</si>
  <si>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</si>
  <si>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</si>
  <si>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</si>
  <si>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</si>
  <si>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</si>
  <si>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</si>
  <si>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</si>
  <si>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</si>
  <si>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</si>
  <si>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</si>
  <si>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</si>
  <si>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</si>
  <si>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</si>
  <si>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</si>
  <si>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</si>
  <si>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</si>
  <si>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</si>
  <si>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</si>
  <si>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</si>
  <si>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</si>
  <si>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</si>
  <si>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</si>
  <si>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</si>
  <si>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</si>
  <si>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</si>
  <si>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</si>
  <si>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</si>
  <si>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</si>
  <si>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</si>
  <si>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</si>
  <si>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</si>
  <si>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</si>
  <si>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</si>
  <si>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</si>
  <si>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</si>
  <si>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</si>
  <si>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</si>
  <si>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</si>
  <si>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</si>
  <si>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</si>
  <si>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</si>
  <si>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</si>
  <si>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</si>
  <si>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</si>
  <si>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</si>
  <si>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</si>
  <si>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</si>
  <si>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</si>
  <si>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</si>
  <si>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</si>
  <si>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</si>
  <si>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</si>
  <si>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</si>
  <si>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</si>
  <si>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</si>
  <si>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</si>
  <si>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</si>
  <si>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</si>
  <si>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</si>
  <si>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</si>
  <si>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</si>
  <si>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</si>
  <si>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</si>
  <si>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</si>
  <si>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</si>
  <si>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</si>
  <si>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</si>
  <si>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</si>
  <si>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</si>
  <si>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</si>
  <si>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</si>
  <si>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</si>
  <si>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</si>
  <si>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</si>
  <si>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</si>
  <si>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</si>
  <si>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</si>
  <si>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</si>
  <si>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</si>
  <si>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</si>
  <si>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</si>
  <si>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</si>
  <si>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</si>
  <si>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</si>
  <si>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</si>
  <si>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</si>
  <si>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</si>
  <si>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</si>
  <si>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</si>
  <si>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</si>
  <si>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</si>
  <si>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</si>
  <si>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</si>
  <si>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</si>
  <si>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</si>
  <si>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</si>
  <si>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</si>
  <si>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</si>
  <si>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</si>
  <si>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</si>
  <si>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</si>
  <si>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</si>
  <si>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</si>
  <si>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</si>
  <si>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</si>
  <si>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</si>
  <si>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</si>
  <si>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</si>
  <si>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</si>
  <si>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</si>
  <si>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</si>
  <si>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</si>
  <si>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</si>
  <si>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</si>
  <si>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</si>
  <si>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</si>
  <si>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</si>
  <si>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</si>
  <si>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</si>
  <si>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</si>
  <si>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</si>
  <si>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</si>
  <si>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</si>
  <si>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</si>
  <si>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</si>
  <si>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</si>
  <si>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</si>
  <si>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</si>
  <si>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</si>
  <si>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</si>
  <si>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</si>
  <si>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</si>
  <si>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</si>
  <si>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</si>
  <si>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</si>
  <si>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</si>
  <si>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</si>
  <si>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</si>
  <si>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</si>
  <si>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</si>
  <si>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</si>
  <si>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</si>
  <si>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</si>
  <si>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</si>
  <si>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</si>
  <si>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</si>
  <si>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</si>
  <si>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</si>
  <si>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</si>
  <si>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</si>
  <si>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</si>
  <si>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</si>
  <si>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</si>
  <si>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</si>
  <si>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</si>
  <si>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</si>
  <si>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</si>
  <si>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</si>
  <si>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</si>
  <si>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</si>
  <si>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</si>
  <si>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</si>
  <si>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</si>
  <si>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</si>
  <si>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</si>
  <si>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</si>
  <si>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</si>
  <si>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</si>
  <si>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</si>
  <si>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</si>
  <si>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</si>
  <si>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</si>
  <si>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</si>
  <si>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</si>
  <si>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</si>
  <si>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</si>
  <si>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</si>
  <si>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</si>
  <si>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</si>
  <si>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</si>
  <si>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</si>
  <si>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</si>
  <si>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</si>
  <si>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</si>
  <si>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</si>
  <si>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</si>
  <si>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</si>
  <si>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</si>
  <si>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</si>
  <si>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</si>
  <si>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</si>
  <si>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</si>
  <si>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</si>
  <si>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</si>
  <si>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</si>
  <si>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</si>
  <si>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</si>
  <si>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</si>
  <si>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</si>
  <si>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</si>
  <si>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</si>
  <si>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</si>
  <si>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</si>
  <si>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</si>
  <si>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</si>
  <si>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</si>
  <si>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</si>
  <si>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</si>
  <si>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</si>
  <si>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</si>
  <si>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</si>
  <si>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</si>
  <si>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</si>
  <si>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</si>
  <si>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</si>
  <si>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</si>
  <si>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</si>
  <si>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</si>
  <si>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</si>
  <si>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</si>
  <si>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</si>
  <si>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</si>
  <si>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</si>
  <si>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</si>
  <si>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</si>
  <si>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</si>
  <si>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</si>
  <si>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</si>
  <si>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</si>
  <si>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</si>
  <si>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</si>
  <si>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</si>
  <si>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</si>
  <si>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</si>
  <si>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</si>
  <si>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</si>
  <si>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</si>
  <si>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</si>
  <si>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</si>
  <si>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</si>
  <si>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</si>
  <si>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</si>
  <si>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</si>
  <si>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</si>
  <si>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</si>
  <si>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</si>
  <si>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</si>
  <si>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</si>
  <si>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</si>
  <si>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</si>
  <si>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</si>
  <si>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</si>
  <si>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</si>
  <si>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</si>
  <si>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</si>
  <si>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</si>
  <si>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</si>
  <si>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</si>
  <si>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</si>
  <si>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</si>
  <si>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</si>
  <si>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</si>
  <si>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</si>
  <si>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</si>
  <si>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</si>
  <si>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</si>
  <si>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</si>
  <si>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</si>
  <si>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</si>
  <si>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</si>
  <si>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</si>
  <si>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</si>
  <si>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</si>
  <si>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</si>
  <si>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</si>
  <si>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</si>
  <si>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</si>
  <si>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</si>
  <si>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</si>
  <si>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</si>
  <si>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</si>
  <si>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</si>
  <si>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</si>
  <si>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</si>
  <si>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</si>
  <si>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</si>
  <si>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</si>
  <si>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</si>
  <si>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</si>
  <si>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</si>
  <si>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</si>
  <si>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</si>
  <si>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</si>
  <si>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</si>
  <si>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</si>
  <si>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</si>
  <si>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</si>
  <si>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</si>
  <si>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</si>
  <si>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</si>
  <si>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</si>
  <si>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</si>
  <si>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</si>
  <si>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</si>
  <si>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</si>
  <si>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</si>
  <si>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</si>
  <si>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</si>
  <si>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</si>
  <si>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</si>
  <si>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</si>
  <si>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</si>
  <si>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</si>
  <si>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</si>
  <si>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</si>
  <si>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</si>
  <si>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</si>
  <si>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</si>
  <si>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</si>
  <si>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</si>
  <si>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</si>
  <si>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</si>
  <si>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</si>
  <si>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</si>
  <si>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</si>
  <si>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</si>
  <si>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</si>
  <si>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</si>
  <si>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</si>
  <si>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</si>
  <si>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</si>
  <si>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</si>
  <si>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</si>
  <si>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</si>
  <si>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</si>
  <si>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</si>
  <si>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</si>
  <si>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</si>
  <si>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</si>
  <si>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</si>
  <si>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</si>
  <si>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</si>
  <si>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</si>
  <si>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</si>
  <si>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</si>
  <si>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</si>
  <si>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</si>
  <si>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</si>
  <si>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</si>
  <si>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</si>
  <si>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</si>
  <si>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</si>
  <si>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</si>
  <si>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</si>
  <si>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</si>
  <si>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</si>
  <si>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</si>
  <si>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</si>
  <si>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</si>
  <si>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</si>
  <si>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</si>
  <si>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</si>
  <si>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</si>
  <si>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</si>
  <si>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</si>
  <si>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</si>
  <si>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</si>
  <si>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</si>
  <si>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</si>
  <si>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</si>
  <si>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</si>
  <si>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</si>
  <si>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</si>
  <si>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</si>
  <si>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</si>
  <si>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</si>
  <si>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</si>
  <si>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</si>
  <si>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</si>
  <si>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</si>
  <si>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</si>
  <si>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</si>
  <si>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</si>
  <si>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</si>
  <si>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</si>
  <si>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</si>
  <si>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</si>
  <si>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</si>
  <si>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</si>
  <si>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</si>
  <si>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</si>
  <si>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</si>
  <si>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</si>
  <si>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</si>
  <si>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</si>
  <si>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</si>
  <si>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</si>
  <si>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</si>
  <si>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</si>
  <si>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</si>
  <si>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</si>
  <si>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</si>
  <si>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</si>
  <si>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</si>
  <si>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</si>
  <si>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</si>
  <si>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</si>
  <si>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</si>
  <si>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</si>
  <si>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</si>
  <si>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</si>
  <si>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</si>
  <si>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</si>
  <si>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</si>
  <si>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</si>
  <si>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</si>
  <si>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</si>
  <si>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</si>
  <si>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</si>
  <si>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</si>
  <si>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</si>
  <si>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</si>
  <si>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</si>
  <si>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</si>
  <si>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</si>
  <si>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</si>
  <si>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</si>
  <si>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</si>
  <si>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</si>
  <si>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</si>
  <si>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</si>
  <si>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</si>
  <si>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</si>
  <si>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</si>
  <si>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</si>
  <si>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</si>
  <si>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</si>
  <si>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</si>
  <si>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</si>
  <si>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</si>
  <si>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</si>
  <si>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</si>
  <si>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</si>
  <si>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</si>
  <si>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</si>
  <si>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</si>
  <si>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</si>
  <si>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</si>
  <si>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</si>
  <si>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</si>
  <si>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</si>
  <si>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</si>
  <si>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</si>
  <si>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</si>
  <si>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</si>
  <si>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</si>
  <si>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</si>
  <si>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</si>
  <si>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</si>
  <si>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</si>
  <si>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</si>
  <si>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</si>
  <si>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</si>
  <si>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</si>
  <si>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</si>
  <si>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</si>
  <si>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</si>
  <si>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</si>
  <si>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</si>
  <si>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</si>
  <si>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</si>
  <si>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</si>
  <si>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</si>
  <si>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</si>
  <si>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</si>
  <si>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</si>
  <si>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</si>
  <si>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</si>
  <si>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</si>
  <si>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</si>
  <si>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</si>
  <si>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</si>
  <si>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</si>
  <si>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</si>
  <si>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</si>
  <si>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</si>
  <si>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</si>
  <si>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</si>
  <si>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</si>
  <si>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</si>
  <si>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</si>
  <si>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</si>
  <si>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</si>
  <si>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</si>
  <si>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</si>
  <si>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</si>
  <si>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</si>
  <si>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</si>
  <si>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</si>
  <si>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</si>
  <si>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</si>
  <si>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</si>
  <si>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</si>
  <si>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</si>
  <si>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</si>
  <si>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</si>
  <si>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</si>
  <si>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</si>
  <si>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</si>
  <si>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</si>
  <si>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</si>
  <si>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</si>
  <si>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</si>
  <si>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</si>
  <si>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</si>
  <si>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</si>
  <si>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</si>
  <si>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</si>
  <si>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</si>
  <si>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</si>
  <si>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</si>
  <si>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</si>
  <si>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</si>
  <si>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</si>
  <si>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</si>
  <si>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</si>
  <si>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</si>
  <si>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</si>
  <si>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</si>
  <si>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</si>
  <si>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</si>
  <si>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</si>
  <si>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</si>
  <si>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</si>
  <si>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</si>
  <si>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</si>
  <si>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</si>
  <si>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</si>
  <si>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</si>
  <si>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</si>
  <si>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</si>
  <si>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</si>
  <si>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</si>
  <si>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</si>
  <si>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</si>
  <si>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</si>
  <si>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</si>
  <si>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</si>
  <si>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</si>
  <si>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</si>
  <si>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</si>
  <si>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</si>
  <si>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</si>
  <si>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</si>
  <si>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</si>
  <si>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</si>
  <si>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</si>
  <si>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</si>
  <si>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</si>
  <si>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</si>
  <si>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</si>
  <si>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</si>
  <si>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</si>
  <si>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</si>
  <si>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</si>
  <si>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</si>
  <si>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</si>
  <si>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</si>
  <si>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</si>
  <si>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</si>
  <si>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</si>
  <si>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</si>
  <si>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</si>
  <si>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</si>
  <si>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</si>
  <si>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</si>
  <si>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</si>
  <si>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</si>
  <si>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</si>
  <si>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</si>
  <si>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</si>
  <si>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</si>
  <si>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</si>
  <si>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</si>
  <si>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</si>
  <si>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</si>
  <si>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</si>
  <si>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</si>
  <si>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</si>
  <si>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</si>
  <si>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</si>
  <si>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</si>
  <si>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</si>
  <si>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</si>
  <si>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</si>
  <si>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</si>
  <si>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</si>
  <si>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</si>
  <si>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</si>
  <si>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</si>
  <si>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</si>
  <si>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</si>
  <si>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</si>
  <si>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</si>
  <si>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</si>
  <si>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</si>
  <si>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</si>
  <si>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</si>
  <si>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</si>
  <si>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</si>
  <si>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</si>
  <si>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</si>
  <si>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</si>
  <si>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</si>
  <si>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</si>
  <si>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</si>
  <si>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</si>
  <si>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</si>
  <si>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</si>
  <si>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</si>
  <si>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</si>
  <si>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</si>
  <si>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</si>
  <si>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</si>
  <si>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</si>
  <si>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</si>
  <si>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</si>
  <si>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</si>
  <si>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</si>
  <si>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</si>
  <si>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</si>
  <si>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</si>
  <si>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</si>
  <si>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</si>
  <si>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</si>
  <si>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</si>
  <si>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</si>
  <si>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</si>
  <si>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</si>
  <si>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</si>
  <si>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</si>
  <si>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</si>
  <si>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</si>
  <si>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</si>
  <si>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</si>
  <si>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</si>
  <si>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</si>
  <si>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</si>
  <si>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</si>
  <si>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</si>
  <si>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</si>
  <si>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</si>
  <si>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</si>
  <si>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</si>
  <si>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</si>
  <si>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</si>
  <si>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</si>
  <si>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</si>
  <si>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</si>
  <si>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</si>
  <si>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</si>
  <si>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</si>
  <si>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</si>
  <si>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</si>
  <si>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</si>
  <si>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</si>
  <si>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</si>
  <si>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</si>
  <si>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</si>
  <si>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</si>
  <si>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</si>
  <si>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</si>
  <si>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</si>
  <si>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</si>
  <si>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</si>
  <si>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</si>
  <si>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</si>
  <si>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</si>
  <si>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</si>
  <si>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</si>
  <si>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</si>
  <si>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</si>
  <si>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</si>
  <si>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</si>
  <si>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</si>
  <si>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</si>
  <si>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</si>
  <si>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</si>
  <si>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</si>
  <si>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</si>
  <si>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</si>
  <si>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</si>
  <si>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</si>
  <si>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</si>
  <si>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</si>
  <si>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</si>
  <si>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</si>
  <si>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</si>
  <si>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</si>
  <si>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</si>
  <si>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</si>
  <si>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</si>
  <si>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</si>
  <si>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</si>
  <si>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</si>
  <si>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</si>
  <si>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</si>
  <si>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</si>
  <si>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</si>
  <si>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</si>
  <si>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</si>
  <si>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</si>
  <si>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</si>
  <si>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</si>
  <si>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</si>
  <si>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</si>
  <si>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</si>
  <si>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</si>
  <si>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</si>
  <si>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</si>
  <si>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</si>
  <si>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</si>
  <si>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</si>
  <si>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</si>
  <si>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</si>
  <si>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</si>
  <si>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</si>
  <si>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</si>
  <si>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</si>
  <si>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</si>
  <si>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</si>
  <si>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</si>
  <si>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</si>
  <si>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</si>
  <si>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</si>
  <si>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</si>
  <si>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</si>
  <si>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</si>
  <si>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</si>
  <si>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</si>
  <si>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</si>
  <si>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</si>
  <si>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</si>
  <si>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</si>
  <si>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</si>
  <si>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</si>
  <si>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</si>
  <si>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</si>
  <si>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</si>
  <si>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</si>
  <si>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</si>
  <si>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</si>
  <si>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</si>
  <si>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</si>
  <si>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</si>
  <si>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</si>
  <si>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</si>
  <si>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</si>
  <si>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</si>
  <si>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</si>
  <si>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</si>
  <si>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</si>
  <si>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</si>
  <si>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</si>
  <si>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</si>
  <si>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</si>
  <si>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</si>
  <si>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</si>
  <si>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</si>
  <si>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</si>
  <si>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</si>
  <si>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</si>
  <si>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</si>
  <si>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</si>
  <si>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</si>
  <si>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</si>
  <si>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</si>
  <si>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</si>
  <si>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</si>
  <si>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</si>
  <si>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</si>
  <si>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</si>
  <si>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</si>
  <si>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</si>
  <si>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</si>
  <si>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</si>
  <si>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</si>
  <si>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</si>
  <si>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</si>
  <si>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</si>
  <si>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</si>
  <si>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</si>
  <si>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</si>
  <si>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</si>
  <si>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</si>
  <si>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</si>
  <si>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</si>
  <si>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</si>
  <si>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</si>
  <si>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</si>
  <si>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</si>
  <si>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</si>
  <si>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</si>
  <si>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</si>
  <si>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</si>
  <si>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</si>
  <si>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</si>
  <si>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</si>
  <si>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</si>
  <si>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</si>
  <si>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</si>
  <si>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</si>
  <si>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</si>
  <si>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</si>
  <si>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</si>
  <si>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</si>
  <si>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</si>
  <si>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</si>
  <si>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</si>
  <si>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</si>
  <si>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</si>
  <si>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</si>
  <si>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</si>
  <si>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</si>
  <si>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</si>
  <si>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</si>
  <si>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</si>
  <si>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</si>
  <si>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</si>
  <si>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</si>
  <si>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</si>
  <si>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</si>
  <si>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</si>
  <si>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</si>
  <si>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</si>
  <si>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</si>
  <si>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</si>
  <si>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</si>
  <si>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</si>
  <si>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</si>
  <si>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</si>
  <si>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</si>
  <si>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</si>
  <si>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</si>
  <si>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</si>
  <si>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</si>
  <si>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</si>
  <si>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</si>
  <si>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</si>
  <si>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</si>
  <si>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</si>
  <si>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</si>
  <si>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</si>
  <si>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</si>
  <si>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</si>
  <si>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</si>
  <si>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</si>
  <si>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</si>
  <si>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</si>
  <si>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</si>
  <si>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</si>
  <si>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</si>
  <si>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</si>
  <si>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</si>
  <si>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</si>
  <si>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</si>
  <si>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</si>
  <si>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</si>
  <si>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</si>
  <si>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</si>
  <si>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</si>
  <si>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</si>
  <si>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</si>
  <si>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</si>
  <si>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</si>
  <si>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</si>
  <si>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</si>
  <si>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</si>
  <si>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</si>
  <si>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</si>
  <si>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</si>
  <si>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</si>
  <si>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</si>
  <si>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</si>
  <si>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</si>
  <si>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</si>
  <si>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</si>
  <si>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</si>
  <si>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</si>
  <si>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</si>
  <si>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</si>
  <si>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</si>
  <si>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</si>
  <si>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</si>
  <si>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</si>
  <si>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</si>
  <si>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</si>
  <si>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</si>
  <si>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</si>
  <si>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</si>
  <si>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</si>
  <si>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</si>
  <si>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</si>
  <si>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</si>
  <si>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</si>
  <si>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</si>
  <si>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</si>
  <si>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</si>
  <si>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</si>
  <si>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</si>
  <si>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</si>
  <si>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</si>
  <si>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</si>
  <si>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</si>
  <si>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</si>
  <si>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</si>
  <si>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</si>
  <si>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</si>
  <si>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</si>
  <si>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</si>
  <si>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</si>
  <si>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</si>
  <si>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</si>
  <si>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</si>
  <si>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</si>
  <si>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</si>
  <si>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</si>
  <si>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</si>
  <si>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</si>
  <si>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</si>
  <si>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</si>
  <si>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</si>
  <si>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</si>
  <si>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</si>
  <si>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</si>
  <si>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</si>
  <si>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</si>
  <si>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</si>
  <si>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</si>
  <si>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</si>
  <si>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</si>
  <si>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</si>
  <si>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</si>
  <si>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</si>
  <si>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</si>
  <si>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</si>
  <si>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</si>
  <si>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</si>
  <si>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</si>
  <si>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</si>
  <si>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</si>
  <si>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</si>
  <si>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</si>
  <si>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</si>
  <si>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</si>
  <si>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</si>
  <si>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</si>
  <si>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</si>
  <si>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</si>
  <si>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</si>
  <si>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</si>
  <si>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</si>
  <si>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</si>
  <si>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</si>
  <si>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</si>
  <si>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</si>
  <si>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</si>
  <si>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</si>
  <si>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</si>
  <si>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</si>
  <si>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</si>
  <si>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</si>
  <si>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</si>
  <si>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</si>
  <si>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</si>
  <si>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</si>
  <si>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</si>
  <si>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</si>
  <si>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</si>
  <si>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</si>
  <si>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</si>
  <si>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</si>
  <si>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</si>
  <si>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</si>
  <si>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</si>
  <si>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</si>
  <si>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</si>
  <si>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</si>
  <si>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</si>
  <si>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</si>
  <si>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</si>
  <si>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</si>
  <si>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</si>
  <si>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</si>
  <si>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</si>
  <si>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</si>
  <si>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</si>
  <si>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</si>
  <si>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</si>
  <si>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</si>
  <si>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</si>
  <si>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</si>
  <si>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</si>
  <si>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</si>
  <si>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</si>
  <si>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</si>
  <si>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</si>
  <si>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</si>
  <si>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</si>
  <si>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</si>
  <si>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</si>
  <si>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</si>
  <si>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</si>
  <si>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</si>
  <si>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</si>
  <si>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</si>
  <si>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</si>
  <si>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</si>
  <si>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</si>
  <si>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</si>
  <si>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</si>
  <si>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</si>
  <si>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</si>
  <si>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</si>
  <si>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</si>
  <si>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</si>
  <si>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</si>
  <si>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</si>
  <si>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</si>
  <si>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</si>
  <si>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</si>
  <si>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</si>
  <si>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</si>
  <si>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</si>
  <si>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</si>
  <si>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</si>
  <si>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</si>
  <si>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</si>
  <si>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</si>
  <si>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</si>
  <si>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</si>
  <si>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</si>
  <si>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</si>
  <si>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</si>
  <si>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</si>
  <si>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</si>
  <si>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</si>
  <si>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</si>
  <si>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</si>
  <si>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</si>
  <si>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</si>
  <si>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</si>
  <si>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</si>
  <si>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</si>
  <si>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</si>
  <si>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</si>
  <si>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</si>
  <si>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</si>
  <si>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</si>
  <si>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</si>
  <si>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</si>
  <si>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</si>
  <si>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</si>
  <si>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</si>
  <si>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</si>
  <si>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</si>
  <si>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</si>
  <si>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</si>
  <si>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</si>
  <si>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</si>
  <si>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</si>
  <si>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</si>
  <si>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</si>
  <si>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</si>
  <si>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</si>
  <si>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</si>
  <si>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</si>
  <si>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</si>
  <si>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</si>
  <si>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</si>
  <si>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</si>
  <si>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</si>
  <si>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</si>
  <si>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</si>
  <si>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</si>
  <si>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</si>
  <si>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</si>
  <si>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</si>
  <si>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</si>
  <si>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</si>
  <si>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</si>
  <si>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</si>
  <si>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</si>
  <si>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</si>
  <si>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</si>
  <si>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</si>
  <si>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</si>
  <si>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</si>
  <si>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</si>
  <si>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</si>
  <si>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</si>
  <si>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</si>
  <si>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</si>
  <si>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</si>
  <si>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</si>
  <si>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</si>
  <si>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</si>
  <si>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</si>
  <si>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</si>
  <si>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</si>
  <si>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</si>
  <si>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</si>
  <si>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</si>
  <si>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</si>
  <si>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</si>
  <si>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</si>
  <si>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</si>
  <si>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</si>
  <si>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</si>
  <si>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</si>
  <si>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</si>
  <si>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</si>
  <si>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</si>
  <si>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</si>
  <si>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</si>
  <si>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</si>
  <si>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</si>
  <si>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</si>
  <si>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</si>
  <si>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</si>
  <si>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</si>
  <si>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</si>
  <si>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</si>
  <si>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</si>
  <si>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</si>
  <si>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</si>
  <si>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</si>
  <si>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</si>
  <si>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</si>
  <si>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</si>
  <si>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</si>
  <si>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</si>
  <si>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</si>
  <si>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</si>
  <si>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</si>
  <si>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</si>
  <si>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</si>
  <si>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</si>
  <si>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</si>
  <si>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</si>
  <si>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</si>
  <si>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</si>
  <si>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</si>
  <si>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</si>
  <si>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</si>
  <si>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</si>
  <si>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</si>
  <si>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</si>
  <si>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</si>
  <si>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</si>
  <si>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</si>
  <si>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</si>
  <si>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</si>
  <si>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</si>
  <si>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</si>
  <si>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</si>
  <si>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</si>
  <si>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</si>
  <si>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</si>
  <si>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</si>
  <si>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</si>
  <si>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</si>
  <si>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</si>
  <si>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</si>
  <si>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</si>
  <si>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</si>
  <si>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</si>
  <si>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</si>
  <si>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</si>
  <si>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</si>
  <si>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</si>
  <si>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</si>
  <si>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</si>
  <si>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</si>
  <si>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</si>
  <si>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</si>
  <si>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</si>
  <si>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</si>
  <si>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</si>
  <si>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</si>
  <si>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</si>
  <si>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</si>
  <si>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</si>
  <si>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</si>
  <si>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</si>
  <si>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</si>
  <si>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</si>
  <si>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</si>
  <si>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</si>
  <si>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</si>
  <si>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</si>
  <si>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</si>
  <si>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</si>
  <si>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</si>
  <si>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</si>
  <si>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</si>
  <si>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</si>
  <si>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</si>
  <si>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</si>
  <si>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</si>
  <si>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</si>
  <si>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</si>
  <si>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</si>
  <si>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</si>
  <si>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</si>
  <si>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</si>
  <si>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</si>
  <si>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</si>
  <si>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</si>
  <si>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</si>
  <si>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</si>
  <si>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</si>
  <si>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</si>
  <si>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</si>
  <si>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</si>
  <si>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</si>
  <si>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</si>
  <si>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</si>
  <si>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</si>
  <si>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</si>
  <si>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</si>
  <si>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</si>
  <si>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</si>
  <si>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</si>
  <si>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</si>
  <si>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</si>
  <si>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</si>
  <si>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</si>
  <si>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</si>
  <si>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</si>
  <si>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</si>
  <si>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</si>
  <si>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</si>
  <si>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</si>
  <si>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</si>
  <si>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</si>
  <si>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</si>
  <si>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</si>
  <si>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</si>
  <si>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</si>
  <si>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</si>
  <si>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</si>
  <si>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</si>
  <si>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</si>
  <si>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</si>
  <si>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</si>
  <si>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</si>
  <si>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</si>
  <si>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</si>
  <si>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</si>
  <si>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</si>
  <si>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</si>
  <si>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</si>
  <si>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</si>
  <si>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</si>
  <si>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</si>
  <si>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</si>
  <si>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</si>
  <si>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</si>
  <si>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</si>
  <si>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</si>
  <si>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</si>
  <si>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</si>
  <si>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</si>
  <si>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</si>
  <si>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</si>
  <si>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</si>
  <si>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</si>
  <si>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</si>
  <si>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</si>
  <si>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</si>
  <si>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</si>
  <si>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</si>
  <si>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</si>
  <si>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</si>
  <si>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</si>
  <si>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</si>
  <si>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</si>
  <si>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</si>
  <si>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</si>
  <si>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</si>
  <si>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</si>
  <si>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</si>
  <si>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</si>
  <si>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</si>
  <si>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</si>
  <si>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</si>
  <si>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</si>
  <si>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</si>
  <si>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</si>
  <si>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</si>
  <si>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</si>
  <si>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</si>
  <si>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</si>
  <si>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</si>
  <si>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</si>
  <si>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</si>
  <si>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</si>
  <si>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</si>
  <si>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</si>
  <si>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</si>
  <si>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</si>
  <si>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</si>
  <si>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</si>
  <si>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</si>
  <si>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</si>
  <si>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</si>
  <si>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</si>
  <si>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</si>
  <si>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</si>
  <si>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</si>
  <si>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</si>
  <si>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</si>
  <si>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</si>
  <si>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</si>
  <si>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</si>
  <si>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</si>
  <si>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</si>
  <si>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</si>
  <si>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</si>
  <si>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</si>
  <si>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</si>
  <si>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</si>
  <si>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</si>
  <si>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</si>
  <si>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</si>
  <si>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</si>
  <si>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</si>
  <si>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</si>
  <si>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</si>
  <si>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</si>
  <si>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</si>
  <si>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</si>
  <si>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</si>
  <si>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</si>
  <si>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</si>
  <si>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</si>
  <si>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</si>
  <si>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</si>
  <si>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</si>
  <si>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</si>
  <si>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</si>
  <si>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</si>
  <si>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</si>
  <si>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</si>
  <si>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</si>
  <si>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</si>
  <si>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</si>
  <si>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</si>
  <si>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</si>
  <si>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</si>
  <si>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</si>
  <si>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</si>
  <si>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</si>
  <si>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</si>
  <si>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</si>
  <si>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</si>
  <si>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</si>
  <si>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</si>
  <si>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</si>
  <si>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</si>
  <si>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</si>
  <si>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</si>
  <si>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</si>
  <si>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</si>
  <si>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</si>
  <si>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</si>
  <si>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</si>
  <si>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</si>
  <si>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</si>
  <si>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</si>
  <si>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</si>
  <si>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</si>
  <si>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</si>
  <si>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</si>
  <si>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</si>
  <si>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</si>
  <si>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</si>
  <si>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</si>
  <si>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</si>
  <si>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</si>
  <si>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</si>
  <si>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</si>
  <si>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</si>
  <si>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</si>
  <si>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</si>
  <si>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</si>
  <si>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</si>
  <si>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</si>
  <si>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</si>
  <si>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</si>
  <si>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</si>
  <si>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</si>
  <si>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</si>
  <si>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</si>
  <si>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</si>
  <si>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</si>
  <si>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</si>
  <si>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</si>
  <si>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</si>
  <si>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</si>
  <si>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</si>
  <si>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</si>
  <si>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</si>
  <si>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</si>
  <si>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</si>
  <si>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</si>
  <si>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</si>
  <si>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</si>
  <si>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</si>
  <si>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</si>
  <si>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</si>
  <si>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</si>
  <si>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</si>
  <si>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</si>
  <si>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</si>
  <si>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</si>
  <si>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</si>
  <si>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</si>
  <si>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</si>
  <si>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</si>
  <si>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</si>
  <si>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</si>
  <si>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</si>
  <si>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</si>
  <si>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</si>
  <si>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</si>
  <si>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</si>
  <si>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</si>
  <si>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</si>
  <si>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</si>
  <si>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</si>
  <si>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</si>
  <si>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</si>
  <si>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</si>
  <si>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</si>
  <si>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</si>
  <si>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</si>
  <si>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</si>
  <si>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</si>
  <si>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</si>
  <si>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</si>
  <si>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</si>
  <si>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</si>
  <si>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</si>
  <si>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</si>
  <si>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</si>
  <si>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</si>
  <si>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</si>
  <si>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</si>
  <si>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</si>
  <si>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</si>
  <si>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</si>
  <si>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</si>
  <si>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</si>
  <si>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</si>
  <si>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</si>
  <si>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</si>
  <si>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</si>
  <si>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</si>
  <si>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</si>
  <si>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</si>
  <si>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</si>
  <si>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</si>
  <si>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</si>
  <si>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</si>
  <si>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</si>
  <si>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</si>
  <si>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</si>
  <si>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</si>
  <si>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</si>
  <si>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</si>
  <si>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</si>
  <si>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</si>
  <si>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</si>
  <si>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</si>
  <si>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</si>
  <si>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</si>
  <si>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</si>
  <si>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</si>
  <si>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</si>
  <si>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</si>
  <si>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</si>
  <si>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</si>
  <si>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</si>
  <si>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</si>
  <si>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</si>
  <si>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</si>
  <si>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</si>
  <si>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</si>
  <si>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</si>
  <si>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</si>
  <si>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</si>
  <si>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</si>
  <si>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</si>
  <si>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</si>
  <si>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</si>
  <si>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</si>
  <si>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</si>
  <si>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</si>
  <si>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</si>
  <si>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</si>
  <si>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</si>
  <si>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</si>
  <si>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</si>
  <si>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</si>
  <si>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</si>
  <si>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</si>
  <si>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</si>
  <si>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</si>
  <si>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</si>
  <si>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</si>
  <si>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</si>
  <si>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</si>
  <si>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</si>
  <si>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</si>
  <si>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</si>
  <si>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</si>
  <si>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</si>
  <si>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</si>
  <si>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</si>
  <si>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</si>
  <si>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</si>
  <si>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</si>
  <si>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</si>
  <si>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</si>
  <si>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</si>
  <si>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</si>
  <si>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</si>
  <si>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</si>
  <si>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</si>
  <si>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</si>
  <si>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</si>
  <si>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</si>
  <si>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</si>
  <si>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</si>
  <si>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</si>
  <si>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</si>
  <si>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</si>
  <si>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</si>
  <si>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</si>
  <si>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</si>
  <si>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</si>
  <si>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</si>
  <si>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</si>
  <si>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</si>
  <si>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</si>
  <si>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</si>
  <si>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</si>
  <si>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</si>
  <si>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</si>
  <si>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</si>
  <si>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</si>
  <si>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</si>
  <si>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</si>
  <si>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</si>
  <si>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</si>
  <si>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</si>
  <si>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</si>
  <si>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</si>
  <si>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</si>
  <si>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</si>
  <si>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</si>
  <si>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</si>
  <si>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</si>
  <si>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</si>
  <si>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</si>
  <si>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</si>
  <si>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</si>
  <si>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</si>
  <si>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</si>
  <si>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</si>
  <si>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</si>
  <si>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</si>
  <si>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</si>
  <si>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</si>
  <si>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</si>
  <si>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</si>
  <si>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</si>
  <si>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</si>
  <si>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</si>
  <si>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</si>
  <si>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</si>
  <si>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</si>
  <si>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</si>
  <si>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</si>
  <si>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</si>
  <si>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</si>
  <si>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</si>
  <si>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</si>
  <si>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</si>
  <si>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</si>
  <si>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</si>
  <si>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</si>
  <si>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</si>
  <si>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</si>
  <si>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</si>
  <si>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</si>
  <si>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</si>
  <si>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</si>
  <si>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</si>
  <si>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</si>
  <si>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</si>
  <si>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</si>
  <si>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</si>
  <si>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</si>
  <si>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</si>
  <si>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</si>
  <si>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</si>
  <si>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</si>
  <si>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</si>
  <si>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</si>
  <si>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</si>
  <si>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</si>
  <si>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</si>
  <si>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</si>
  <si>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</si>
  <si>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</si>
  <si>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</si>
  <si>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</si>
  <si>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</si>
  <si>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</si>
  <si>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</si>
  <si>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</si>
  <si>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</si>
  <si>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</si>
  <si>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</si>
  <si>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</si>
  <si>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</si>
  <si>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</si>
  <si>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</si>
  <si>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</si>
  <si>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</si>
  <si>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</si>
  <si>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</si>
  <si>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</si>
  <si>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</si>
  <si>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</si>
  <si>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</si>
  <si>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</si>
  <si>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</si>
  <si>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</si>
  <si>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</si>
  <si>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</si>
  <si>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</si>
  <si>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</si>
  <si>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</si>
  <si>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</si>
  <si>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</si>
  <si>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</si>
  <si>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</si>
  <si>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</si>
  <si>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</si>
  <si>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</si>
  <si>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</si>
  <si>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</si>
  <si>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</si>
  <si>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</si>
  <si>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</si>
  <si>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</si>
  <si>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</si>
  <si>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</si>
  <si>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</si>
  <si>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</si>
  <si>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</si>
  <si>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</si>
  <si>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</si>
  <si>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</si>
  <si>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</si>
  <si>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</si>
  <si>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</si>
  <si>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</si>
  <si>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</si>
  <si>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</si>
  <si>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</si>
  <si>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</si>
  <si>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</si>
  <si>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</si>
  <si>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</si>
  <si>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</si>
  <si>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</si>
  <si>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</si>
  <si>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</si>
  <si>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</si>
  <si>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</si>
  <si>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</si>
  <si>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</si>
  <si>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</si>
  <si>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</si>
  <si>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</si>
  <si>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</si>
  <si>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</si>
  <si>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</si>
  <si>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</si>
  <si>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</si>
  <si>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</si>
  <si>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</si>
  <si>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</si>
  <si>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</si>
  <si>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</si>
  <si>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</si>
  <si>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</si>
  <si>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</si>
  <si>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</si>
  <si>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</si>
  <si>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</si>
  <si>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</si>
  <si>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</si>
  <si>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</si>
  <si>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</si>
  <si>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</si>
  <si>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</si>
  <si>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</si>
  <si>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</si>
  <si>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</si>
  <si>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</si>
  <si>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</si>
  <si>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</si>
  <si>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</si>
  <si>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</si>
  <si>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</si>
  <si>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</si>
  <si>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</si>
  <si>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</si>
  <si>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</si>
  <si>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</si>
  <si>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</si>
  <si>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</si>
  <si>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</si>
  <si>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</si>
  <si>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</si>
  <si>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</si>
  <si>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</si>
  <si>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</si>
  <si>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</si>
  <si>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</si>
  <si>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</si>
  <si>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</si>
  <si>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</si>
  <si>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</si>
  <si>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</si>
  <si>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</si>
  <si>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</si>
  <si>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</si>
  <si>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</si>
  <si>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</si>
  <si>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</si>
  <si>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</si>
  <si>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</si>
  <si>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</si>
  <si>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</si>
  <si>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</si>
  <si>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</si>
  <si>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</si>
  <si>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</si>
  <si>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</si>
  <si>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</si>
  <si>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</si>
  <si>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</si>
  <si>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</si>
  <si>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</si>
  <si>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</si>
  <si>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</si>
  <si>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</si>
  <si>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</si>
  <si>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</si>
  <si>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</si>
  <si>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</si>
  <si>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</si>
  <si>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</si>
  <si>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</si>
  <si>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</si>
  <si>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</si>
  <si>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</si>
  <si>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</si>
  <si>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</si>
  <si>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</si>
  <si>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</si>
  <si>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</si>
  <si>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</si>
  <si>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</si>
  <si>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</si>
  <si>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</si>
  <si>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</si>
  <si>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</si>
  <si>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</si>
  <si>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</si>
  <si>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</si>
  <si>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</si>
  <si>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</si>
  <si>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</si>
  <si>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</si>
  <si>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</si>
  <si>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</si>
  <si>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</si>
  <si>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</si>
  <si>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</si>
  <si>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</si>
  <si>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</si>
  <si>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</si>
  <si>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</si>
  <si>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</si>
  <si>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</si>
  <si>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</si>
  <si>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</si>
  <si>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</si>
  <si>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</si>
  <si>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</si>
  <si>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</si>
  <si>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</si>
  <si>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</si>
  <si>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</si>
  <si>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</si>
  <si>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</si>
  <si>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</si>
  <si>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</si>
  <si>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</si>
  <si>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</si>
  <si>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</si>
  <si>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</si>
  <si>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</si>
  <si>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</si>
  <si>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</si>
  <si>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</si>
  <si>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</si>
  <si>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</si>
  <si>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</si>
  <si>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</si>
  <si>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</si>
  <si>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</si>
  <si>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</si>
  <si>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</si>
  <si>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</si>
  <si>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</si>
  <si>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</si>
  <si>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</si>
  <si>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</si>
  <si>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</si>
  <si>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</si>
  <si>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</si>
  <si>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</si>
  <si>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</si>
  <si>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</si>
  <si>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</si>
  <si>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</si>
  <si>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</si>
  <si>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</si>
  <si>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</si>
  <si>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</si>
  <si>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</si>
  <si>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</si>
  <si>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</si>
  <si>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</si>
  <si>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</si>
  <si>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</si>
  <si>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</si>
  <si>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</si>
  <si>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</si>
  <si>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</si>
  <si>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</si>
  <si>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</si>
  <si>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</si>
  <si>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</si>
  <si>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</si>
  <si>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</si>
  <si>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</si>
  <si>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</si>
  <si>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</si>
  <si>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</si>
  <si>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</si>
  <si>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</si>
  <si>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</si>
  <si>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</si>
  <si>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</si>
  <si>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</si>
  <si>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</si>
  <si>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</si>
  <si>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</si>
  <si>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</si>
  <si>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</si>
  <si>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</si>
  <si>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</si>
  <si>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</si>
  <si>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</si>
  <si>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</si>
  <si>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</si>
  <si>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</si>
  <si>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</si>
  <si>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</si>
  <si>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</si>
  <si>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</si>
  <si>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</si>
  <si>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</si>
  <si>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</si>
  <si>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</si>
  <si>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</si>
  <si>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</si>
  <si>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</si>
  <si>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</si>
  <si>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</si>
  <si>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</si>
  <si>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</si>
  <si>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</si>
  <si>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</si>
  <si>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</si>
  <si>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</si>
  <si>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</si>
  <si>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</si>
  <si>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</si>
  <si>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</si>
  <si>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</si>
  <si>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</si>
  <si>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</si>
  <si>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</si>
  <si>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</si>
  <si>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</si>
  <si>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</si>
  <si>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</si>
  <si>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</si>
  <si>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</si>
  <si>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</si>
  <si>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</si>
  <si>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</si>
  <si>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</si>
  <si>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</si>
  <si>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</si>
  <si>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</si>
  <si>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</si>
  <si>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</si>
  <si>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</si>
  <si>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</si>
  <si>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</si>
  <si>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</si>
  <si>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</si>
  <si>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</si>
  <si>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</si>
  <si>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</si>
  <si>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</si>
  <si>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</si>
  <si>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</si>
  <si>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</si>
  <si>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</si>
  <si>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</si>
  <si>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</si>
  <si>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</si>
  <si>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</si>
  <si>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</si>
  <si>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</si>
  <si>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</si>
  <si>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</si>
  <si>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</si>
  <si>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</si>
  <si>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</si>
  <si>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</si>
  <si>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</si>
  <si>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</si>
  <si>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</si>
  <si>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</si>
  <si>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</si>
  <si>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</si>
  <si>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</si>
  <si>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</si>
  <si>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</si>
  <si>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</si>
  <si>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</si>
  <si>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</si>
  <si>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</si>
  <si>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</si>
  <si>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</si>
  <si>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</si>
  <si>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</si>
  <si>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</si>
  <si>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</si>
  <si>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</si>
  <si>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</si>
  <si>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</si>
  <si>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</si>
  <si>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</si>
  <si>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</si>
  <si>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</si>
  <si>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</si>
  <si>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</si>
  <si>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</si>
  <si>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</si>
  <si>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</si>
  <si>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</si>
  <si>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</si>
  <si>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</si>
  <si>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</si>
  <si>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</si>
  <si>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</si>
  <si>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</si>
  <si>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</si>
  <si>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</si>
  <si>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</si>
  <si>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</si>
  <si>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</si>
  <si>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</si>
  <si>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</si>
  <si>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</si>
  <si>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</si>
  <si>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</si>
  <si>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</si>
  <si>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</si>
  <si>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</si>
  <si>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</si>
  <si>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</si>
  <si>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</si>
  <si>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</si>
  <si>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</si>
  <si>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</si>
  <si>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</si>
  <si>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</si>
  <si>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</si>
  <si>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</si>
  <si>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</si>
  <si>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</si>
  <si>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</si>
  <si>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</si>
  <si>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</si>
  <si>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</si>
  <si>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</si>
  <si>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</si>
  <si>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</si>
  <si>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</si>
  <si>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</si>
  <si>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</si>
  <si>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</si>
  <si>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</si>
  <si>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</si>
  <si>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</si>
  <si>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</si>
  <si>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</si>
  <si>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</si>
  <si>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</si>
  <si>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</si>
  <si>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</si>
  <si>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</si>
  <si>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</si>
  <si>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</si>
  <si>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</si>
  <si>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</si>
  <si>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</si>
  <si>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</si>
  <si>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</si>
  <si>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</si>
  <si>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</si>
  <si>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</si>
  <si>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</si>
  <si>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</si>
  <si>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</si>
  <si>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</si>
  <si>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</si>
  <si>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</si>
  <si>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</si>
  <si>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</si>
  <si>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</si>
  <si>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</si>
  <si>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</si>
  <si>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</si>
  <si>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</si>
  <si>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</si>
  <si>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</si>
  <si>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</si>
  <si>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</si>
  <si>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</si>
  <si>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</si>
  <si>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</si>
  <si>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</si>
  <si>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</si>
  <si>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</si>
  <si>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</si>
  <si>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</si>
  <si>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</si>
  <si>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</si>
  <si>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</si>
  <si>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</si>
  <si>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</si>
  <si>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</si>
  <si>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</si>
  <si>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</si>
  <si>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</si>
  <si>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</si>
  <si>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</si>
  <si>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</si>
  <si>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</si>
  <si>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</si>
  <si>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</si>
  <si>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</si>
  <si>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</si>
  <si>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</si>
  <si>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</si>
  <si>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</si>
  <si>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</si>
  <si>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</si>
  <si>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</si>
  <si>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</si>
  <si>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</si>
  <si>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</si>
  <si>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</si>
  <si>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</si>
  <si>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</si>
  <si>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</si>
  <si>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</si>
  <si>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</si>
  <si>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</si>
  <si>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</si>
  <si>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</si>
  <si>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</si>
  <si>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</si>
  <si>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</si>
  <si>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</si>
  <si>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</si>
  <si>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</si>
  <si>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</si>
  <si>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</si>
  <si>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</si>
  <si>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</si>
  <si>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</si>
  <si>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</si>
  <si>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</si>
  <si>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</si>
  <si>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</si>
  <si>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</si>
  <si>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</si>
  <si>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</si>
  <si>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</si>
  <si>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</si>
  <si>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</si>
  <si>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</si>
  <si>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</si>
  <si>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</si>
  <si>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</si>
  <si>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</si>
  <si>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</si>
  <si>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</si>
  <si>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</si>
  <si>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</si>
  <si>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</si>
  <si>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</si>
  <si>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</si>
  <si>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</si>
  <si>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</si>
  <si>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</si>
  <si>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</si>
  <si>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</si>
  <si>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</si>
  <si>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</si>
  <si>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</si>
  <si>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</si>
  <si>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</si>
  <si>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</si>
  <si>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</si>
  <si>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</si>
  <si>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</si>
  <si>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</si>
  <si>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</si>
  <si>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</si>
  <si>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</si>
  <si>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</si>
  <si>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</si>
  <si>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</si>
  <si>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</si>
  <si>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</si>
  <si>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</si>
  <si>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</si>
  <si>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</si>
  <si>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</si>
  <si>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</si>
  <si>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</si>
  <si>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</si>
  <si>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</si>
  <si>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</si>
  <si>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</si>
  <si>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</si>
  <si>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</si>
  <si>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</si>
  <si>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</si>
  <si>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</si>
  <si>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</si>
  <si>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</si>
  <si>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</si>
  <si>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</si>
  <si>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</si>
  <si>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</si>
  <si>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</si>
  <si>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</si>
  <si>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</si>
  <si>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</si>
  <si>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</si>
  <si>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</si>
  <si>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</si>
  <si>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</si>
  <si>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</si>
  <si>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</si>
  <si>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</si>
  <si>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</si>
  <si>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</si>
  <si>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</si>
  <si>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</si>
  <si>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</si>
  <si>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</si>
  <si>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</si>
  <si>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</si>
  <si>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</si>
  <si>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</si>
  <si>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</si>
  <si>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</si>
  <si>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</si>
  <si>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</si>
  <si>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</si>
  <si>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</si>
  <si>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</si>
  <si>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</si>
  <si>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</si>
  <si>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</si>
  <si>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</si>
  <si>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</si>
  <si>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</si>
  <si>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</si>
  <si>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</si>
  <si>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</si>
  <si>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</si>
  <si>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</si>
  <si>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</si>
  <si>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</si>
  <si>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</si>
  <si>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</si>
  <si>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</si>
  <si>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</si>
  <si>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</si>
  <si>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</si>
  <si>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</si>
  <si>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</si>
  <si>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</si>
  <si>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</si>
  <si>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</si>
  <si>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</si>
  <si>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</si>
  <si>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</si>
  <si>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</si>
  <si>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</si>
  <si>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</si>
  <si>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</si>
  <si>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</si>
  <si>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</si>
  <si>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</si>
  <si>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</si>
  <si>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</si>
  <si>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</si>
  <si>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</si>
  <si>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</si>
  <si>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</si>
  <si>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</si>
  <si>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</si>
  <si>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</si>
  <si>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</si>
  <si>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</si>
  <si>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</si>
  <si>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</si>
  <si>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</si>
  <si>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</si>
  <si>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</si>
  <si>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</si>
  <si>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</si>
  <si>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</si>
  <si>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</si>
  <si>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</si>
  <si>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</si>
  <si>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</si>
  <si>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</si>
  <si>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</si>
  <si>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</si>
  <si>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</si>
  <si>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</si>
  <si>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</si>
  <si>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</si>
  <si>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</si>
  <si>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</si>
  <si>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</si>
  <si>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</si>
  <si>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</si>
  <si>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</si>
  <si>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</si>
  <si>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</si>
  <si>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</si>
  <si>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</si>
  <si>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</si>
  <si>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</si>
  <si>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</si>
  <si>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</si>
  <si>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</si>
  <si>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</si>
  <si>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</si>
  <si>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</si>
  <si>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</si>
  <si>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</si>
  <si>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</si>
  <si>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</si>
  <si>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</si>
  <si>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</si>
  <si>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</si>
  <si>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</si>
  <si>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</si>
  <si>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</si>
  <si>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</si>
  <si>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</si>
  <si>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</si>
  <si>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</si>
  <si>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</si>
  <si>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</si>
  <si>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</si>
  <si>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</si>
  <si>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</si>
  <si>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</si>
  <si>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</si>
  <si>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</si>
  <si>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</si>
  <si>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</si>
  <si>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</si>
  <si>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</si>
  <si>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</si>
  <si>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</si>
  <si>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</si>
  <si>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</si>
  <si>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</si>
  <si>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</si>
  <si>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</si>
  <si>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</si>
  <si>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</si>
  <si>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</si>
  <si>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</si>
  <si>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</si>
  <si>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</si>
  <si>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</si>
  <si>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</si>
  <si>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</si>
  <si>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</si>
  <si>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</si>
  <si>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</si>
  <si>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</si>
  <si>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</si>
  <si>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</si>
  <si>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</si>
  <si>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</si>
  <si>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</si>
  <si>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</si>
  <si>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</si>
  <si>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</si>
  <si>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</si>
  <si>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</si>
  <si>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</si>
  <si>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</si>
  <si>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</si>
  <si>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</si>
  <si>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</si>
  <si>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</si>
  <si>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</si>
  <si>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</si>
  <si>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</si>
  <si>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</si>
  <si>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</si>
  <si>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</si>
  <si>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</si>
  <si>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</si>
  <si>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</si>
  <si>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</si>
  <si>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</si>
  <si>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</si>
  <si>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</si>
  <si>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</si>
  <si>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</si>
  <si>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</si>
  <si>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</si>
  <si>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</si>
  <si>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</si>
  <si>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</si>
  <si>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</si>
  <si>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</si>
  <si>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</si>
  <si>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</si>
  <si>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</si>
  <si>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</si>
  <si>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</si>
  <si>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</si>
  <si>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</si>
  <si>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</si>
  <si>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</si>
  <si>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</si>
  <si>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</si>
  <si>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</si>
  <si>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</si>
  <si>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</si>
  <si>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</si>
  <si>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</si>
  <si>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</si>
  <si>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</si>
  <si>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</si>
  <si>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</si>
  <si>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</si>
  <si>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</si>
  <si>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</si>
  <si>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</si>
  <si>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</si>
  <si>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</si>
  <si>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</si>
  <si>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</si>
  <si>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</si>
  <si>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</si>
  <si>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</si>
  <si>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</si>
  <si>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</si>
  <si>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</si>
  <si>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</si>
  <si>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</si>
  <si>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</si>
  <si>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</si>
  <si>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</si>
  <si>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</si>
  <si>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</si>
  <si>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</si>
  <si>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</si>
  <si>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</si>
  <si>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</si>
  <si>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</si>
  <si>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</si>
  <si>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</si>
  <si>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</si>
  <si>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</si>
  <si>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</si>
  <si>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</si>
  <si>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</si>
  <si>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</si>
  <si>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</si>
  <si>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</si>
  <si>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</si>
  <si>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</si>
  <si>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</si>
  <si>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</si>
  <si>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</si>
  <si>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</si>
  <si>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</si>
  <si>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</si>
  <si>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</si>
  <si>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</si>
  <si>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</si>
  <si>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</si>
  <si>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</si>
  <si>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</si>
  <si>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</si>
  <si>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</si>
  <si>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</si>
  <si>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</si>
  <si>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</si>
  <si>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</si>
  <si>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</si>
  <si>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</si>
  <si>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</si>
  <si>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</si>
  <si>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</si>
  <si>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</si>
  <si>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</si>
  <si>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</si>
  <si>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</si>
  <si>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</si>
  <si>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</si>
  <si>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</si>
  <si>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</si>
  <si>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</si>
  <si>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</si>
  <si>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</si>
  <si>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</si>
  <si>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</si>
  <si>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</si>
  <si>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</si>
  <si>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</si>
  <si>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</si>
  <si>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</si>
  <si>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</si>
  <si>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</si>
  <si>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</si>
  <si>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</si>
  <si>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</si>
  <si>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</si>
  <si>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</si>
  <si>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</si>
  <si>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</si>
  <si>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</si>
  <si>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</si>
  <si>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</si>
  <si>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</si>
  <si>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</si>
  <si>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</si>
  <si>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</si>
  <si>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</si>
  <si>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</si>
  <si>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</si>
  <si>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</si>
  <si>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</si>
  <si>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</si>
  <si>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</si>
  <si>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</si>
  <si>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</si>
  <si>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</si>
  <si>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</si>
  <si>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</si>
  <si>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</si>
  <si>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</si>
  <si>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</si>
  <si>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</si>
  <si>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</si>
  <si>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</si>
  <si>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</si>
  <si>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</si>
  <si>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</si>
  <si>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</si>
  <si>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</si>
  <si>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</si>
  <si>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</si>
  <si>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</si>
  <si>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</si>
  <si>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</si>
  <si>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</si>
  <si>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</si>
  <si>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</si>
  <si>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</si>
  <si>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</si>
  <si>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</si>
  <si>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</si>
  <si>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</si>
  <si>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</si>
  <si>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</si>
  <si>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</si>
  <si>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</si>
  <si>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</si>
  <si>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</si>
  <si>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</si>
  <si>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</si>
  <si>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</si>
  <si>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</si>
  <si>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</si>
  <si>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</si>
  <si>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</si>
  <si>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</si>
  <si>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</si>
  <si>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</si>
  <si>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</si>
  <si>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</si>
  <si>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</si>
  <si>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</si>
  <si>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</si>
  <si>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</si>
  <si>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</si>
  <si>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</si>
  <si>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</si>
  <si>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</si>
  <si>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</si>
  <si>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</si>
  <si>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</si>
  <si>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</si>
  <si>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</si>
  <si>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</si>
  <si>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</si>
  <si>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</si>
  <si>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</si>
  <si>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</si>
  <si>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</si>
  <si>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</si>
  <si>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</si>
  <si>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</si>
  <si>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</si>
  <si>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</si>
  <si>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</si>
  <si>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</si>
  <si>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</si>
  <si>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</si>
  <si>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</si>
  <si>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</si>
  <si>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</si>
  <si>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</si>
  <si>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</si>
  <si>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</si>
  <si>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</si>
  <si>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</si>
  <si>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</si>
  <si>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</si>
  <si>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</si>
  <si>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</si>
  <si>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</si>
  <si>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</si>
  <si>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</si>
  <si>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</si>
  <si>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</si>
  <si>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</si>
  <si>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</si>
  <si>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</si>
  <si>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</si>
  <si>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</si>
  <si>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</si>
  <si>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</si>
  <si>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</si>
  <si>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</si>
  <si>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</si>
  <si>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</si>
  <si>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</si>
  <si>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</si>
  <si>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</si>
  <si>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</si>
  <si>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</si>
  <si>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</si>
  <si>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</si>
  <si>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</si>
  <si>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</si>
  <si>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</si>
  <si>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</si>
  <si>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</si>
  <si>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</si>
  <si>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</si>
  <si>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</si>
  <si>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</si>
  <si>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</si>
  <si>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</si>
  <si>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</si>
  <si>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</si>
  <si>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</si>
  <si>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</si>
  <si>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</si>
  <si>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</si>
  <si>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</si>
  <si>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</si>
  <si>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</si>
  <si>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</si>
  <si>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</si>
  <si>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</si>
  <si>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</si>
  <si>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</si>
  <si>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</si>
  <si>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</si>
  <si>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</si>
  <si>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</si>
  <si>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</si>
  <si>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</si>
  <si>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</si>
  <si>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</si>
  <si>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</si>
  <si>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</si>
  <si>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</si>
  <si>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</si>
  <si>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</si>
  <si>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</si>
  <si>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</si>
  <si>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</si>
  <si>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</si>
  <si>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</si>
  <si>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</si>
  <si>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</si>
  <si>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</si>
  <si>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</si>
  <si>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</si>
  <si>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</si>
  <si>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</si>
  <si>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</si>
  <si>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</si>
  <si>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</si>
  <si>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</si>
  <si>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</si>
  <si>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</si>
  <si>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</si>
  <si>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</si>
  <si>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</si>
  <si>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</si>
  <si>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</si>
  <si>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</si>
  <si>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</si>
  <si>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</si>
  <si>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</si>
  <si>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</si>
  <si>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</si>
  <si>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</si>
  <si>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</si>
  <si>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</si>
  <si>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</si>
  <si>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</si>
  <si>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</si>
  <si>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</si>
  <si>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</si>
  <si>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</si>
  <si>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</si>
  <si>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</si>
  <si>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</si>
  <si>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</si>
  <si>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</si>
  <si>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</si>
  <si>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</si>
  <si>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</si>
  <si>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</si>
  <si>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</si>
  <si>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</si>
  <si>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</si>
  <si>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</si>
  <si>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</si>
  <si>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</si>
  <si>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</si>
  <si>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</si>
  <si>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</si>
  <si>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</si>
  <si>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</si>
  <si>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</si>
  <si>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</si>
  <si>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</si>
  <si>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</si>
  <si>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</si>
  <si>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</si>
  <si>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</si>
  <si>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</si>
  <si>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</si>
  <si>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</si>
  <si>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</si>
  <si>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</si>
  <si>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</si>
  <si>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</si>
  <si>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</si>
  <si>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</si>
  <si>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</si>
  <si>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</si>
  <si>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</si>
  <si>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</si>
  <si>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</si>
  <si>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</si>
  <si>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</si>
  <si>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</si>
  <si>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</si>
  <si>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</si>
  <si>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</si>
  <si>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</si>
  <si>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</si>
  <si>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</si>
  <si>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</si>
  <si>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</si>
  <si>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</si>
  <si>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</si>
  <si>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</si>
  <si>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</si>
  <si>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</si>
  <si>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</si>
  <si>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</si>
  <si>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</si>
  <si>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</si>
  <si>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</si>
  <si>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</si>
  <si>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</si>
  <si>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</si>
  <si>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</si>
  <si>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</si>
  <si>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</si>
  <si>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</si>
  <si>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</si>
  <si>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</si>
  <si>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</si>
  <si>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</si>
  <si>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</si>
  <si>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</si>
  <si>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</si>
  <si>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</si>
  <si>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</si>
  <si>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</si>
  <si>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</si>
  <si>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</si>
  <si>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</si>
  <si>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</si>
  <si>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</si>
  <si>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</si>
  <si>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</si>
  <si>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</si>
  <si>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</si>
  <si>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</si>
  <si>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</si>
  <si>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</si>
  <si>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</si>
  <si>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</si>
  <si>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</si>
  <si>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</si>
  <si>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</si>
  <si>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</si>
  <si>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</si>
  <si>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</si>
  <si>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</si>
  <si>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</si>
  <si>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</si>
  <si>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</si>
  <si>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</si>
  <si>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</si>
  <si>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</si>
  <si>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</si>
  <si>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</si>
  <si>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</si>
  <si>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</si>
  <si>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</si>
  <si>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</si>
  <si>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</si>
  <si>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</si>
  <si>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</si>
  <si>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</si>
  <si>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</si>
  <si>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</si>
  <si>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</si>
  <si>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</si>
  <si>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</si>
  <si>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</si>
  <si>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</si>
  <si>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</si>
  <si>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</si>
  <si>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</si>
  <si>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</si>
  <si>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</si>
  <si>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</si>
  <si>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</si>
  <si>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</si>
  <si>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</si>
  <si>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</si>
  <si>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</si>
  <si>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</si>
  <si>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</si>
  <si>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</si>
  <si>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</si>
  <si>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</si>
  <si>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</si>
  <si>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</si>
  <si>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</si>
  <si>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</si>
  <si>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</si>
  <si>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</si>
  <si>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</si>
  <si>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</si>
  <si>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</si>
  <si>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</si>
  <si>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</si>
  <si>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</si>
  <si>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</si>
  <si>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</si>
  <si>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</si>
  <si>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</si>
  <si>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</si>
  <si>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</si>
  <si>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</si>
  <si>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</si>
  <si>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</si>
  <si>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</si>
  <si>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</si>
  <si>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</si>
  <si>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</si>
  <si>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</si>
  <si>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</si>
  <si>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</si>
  <si>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</si>
  <si>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</si>
  <si>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</si>
  <si>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</si>
  <si>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</si>
  <si>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</si>
  <si>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</si>
  <si>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</si>
  <si>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</si>
  <si>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</si>
  <si>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</si>
  <si>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</si>
  <si>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</si>
  <si>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</si>
  <si>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</si>
  <si>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</si>
  <si>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</si>
  <si>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</si>
  <si>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</si>
  <si>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</si>
  <si>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</si>
  <si>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</si>
  <si>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</si>
  <si>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</si>
  <si>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</si>
  <si>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</si>
  <si>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</si>
  <si>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</si>
  <si>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</si>
  <si>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</si>
  <si>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</si>
  <si>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</si>
  <si>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</si>
  <si>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</si>
  <si>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</si>
  <si>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</si>
  <si>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</si>
  <si>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</si>
  <si>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</si>
  <si>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</si>
  <si>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</si>
  <si>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</si>
  <si>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</si>
  <si>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</si>
  <si>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</si>
  <si>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</si>
  <si>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</si>
  <si>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</si>
  <si>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</si>
  <si>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</si>
  <si>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</si>
  <si>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</si>
  <si>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</si>
  <si>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</si>
  <si>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</si>
  <si>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</si>
  <si>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</si>
  <si>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</si>
  <si>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</si>
  <si>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</si>
  <si>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</si>
  <si>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</si>
  <si>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</si>
  <si>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</si>
  <si>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</si>
  <si>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</si>
  <si>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</si>
  <si>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</si>
  <si>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</si>
  <si>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</si>
  <si>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</si>
  <si>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</si>
  <si>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</si>
  <si>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</si>
  <si>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</si>
  <si>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</si>
  <si>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</si>
  <si>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</si>
  <si>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</si>
  <si>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</si>
  <si>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</si>
  <si>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</si>
  <si>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</si>
  <si>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</si>
  <si>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</si>
  <si>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</si>
  <si>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</si>
  <si>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</si>
  <si>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</si>
  <si>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</si>
  <si>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</si>
  <si>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</si>
  <si>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</si>
  <si>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</si>
  <si>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</si>
  <si>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</si>
  <si>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</si>
  <si>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</si>
  <si>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</si>
  <si>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</si>
  <si>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</si>
  <si>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</si>
  <si>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</si>
  <si>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</si>
  <si>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</si>
  <si>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</si>
  <si>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</si>
  <si>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</si>
  <si>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</si>
  <si>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</si>
  <si>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</si>
  <si>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</si>
  <si>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</si>
  <si>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</si>
  <si>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</si>
  <si>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</si>
  <si>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</si>
  <si>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</si>
  <si>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</si>
  <si>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</si>
  <si>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</si>
  <si>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</si>
  <si>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</si>
  <si>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</si>
  <si>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</si>
  <si>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</si>
  <si>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</si>
  <si>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</si>
  <si>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</si>
  <si>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</si>
  <si>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</si>
  <si>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</si>
  <si>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</si>
  <si>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</si>
  <si>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</si>
  <si>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</si>
  <si>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</si>
  <si>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</si>
  <si>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</si>
  <si>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</si>
  <si>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</si>
  <si>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</si>
  <si>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</si>
  <si>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</si>
  <si>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</si>
  <si>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</si>
  <si>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</si>
  <si>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</si>
  <si>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</si>
  <si>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</si>
  <si>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</si>
  <si>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</si>
  <si>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</si>
  <si>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</si>
  <si>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</si>
  <si>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</si>
  <si>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</si>
  <si>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</si>
  <si>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</si>
  <si>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</si>
  <si>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</si>
  <si>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</si>
  <si>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</si>
  <si>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</si>
  <si>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</si>
  <si>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</si>
  <si>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</si>
  <si>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</si>
  <si>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</si>
  <si>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</si>
  <si>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</si>
  <si>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</si>
  <si>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</si>
  <si>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</si>
  <si>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</si>
  <si>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</si>
  <si>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</si>
  <si>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</si>
  <si>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</si>
  <si>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</si>
  <si>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</si>
  <si>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</si>
  <si>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</si>
  <si>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</si>
  <si>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</si>
  <si>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</si>
  <si>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</si>
  <si>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</si>
  <si>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</si>
  <si>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</si>
  <si>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</si>
  <si>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</si>
  <si>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</si>
  <si>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</si>
  <si>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</si>
  <si>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</si>
  <si>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</si>
  <si>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</si>
  <si>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</si>
  <si>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</si>
  <si>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</si>
  <si>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</si>
  <si>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</si>
  <si>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</si>
  <si>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</si>
  <si>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</si>
  <si>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</si>
  <si>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</si>
  <si>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</si>
  <si>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</si>
  <si>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</si>
  <si>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</si>
  <si>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</si>
  <si>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</si>
  <si>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</si>
  <si>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</si>
  <si>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</si>
  <si>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</si>
  <si>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</si>
  <si>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</si>
  <si>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</si>
  <si>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</si>
  <si>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</si>
  <si>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</si>
  <si>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</si>
  <si>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</si>
  <si>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</si>
  <si>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</si>
  <si>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</si>
  <si>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</si>
  <si>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</si>
  <si>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</si>
  <si>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</si>
  <si>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</si>
  <si>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</si>
  <si>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</si>
  <si>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</si>
  <si>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</si>
  <si>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</si>
  <si>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</si>
  <si>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</si>
  <si>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</si>
  <si>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</si>
  <si>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</si>
  <si>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</si>
  <si>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</si>
  <si>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</si>
  <si>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</si>
  <si>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</si>
  <si>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</si>
  <si>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</si>
  <si>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</si>
  <si>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</si>
  <si>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</si>
  <si>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</si>
  <si>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</si>
  <si>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</si>
  <si>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</si>
  <si>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</si>
  <si>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</si>
  <si>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</si>
  <si>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</si>
  <si>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</si>
  <si>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</si>
  <si>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</si>
  <si>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</si>
  <si>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</si>
  <si>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</si>
  <si>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</si>
  <si>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</si>
  <si>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</si>
  <si>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</si>
  <si>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</si>
  <si>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</si>
  <si>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</si>
  <si>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</si>
  <si>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</si>
  <si>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</si>
  <si>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</si>
  <si>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</si>
  <si>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</si>
  <si>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</si>
  <si>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</si>
  <si>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</si>
  <si>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</si>
  <si>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</si>
  <si>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</si>
  <si>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</si>
  <si>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</si>
  <si>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</si>
  <si>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</si>
  <si>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</si>
  <si>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</si>
  <si>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</si>
  <si>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</si>
  <si>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</si>
  <si>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</si>
  <si>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</si>
  <si>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</si>
  <si>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</si>
  <si>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</si>
  <si>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</si>
  <si>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</si>
  <si>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</si>
  <si>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</si>
  <si>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</si>
  <si>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</si>
  <si>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</si>
  <si>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</si>
  <si>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</si>
  <si>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</si>
  <si>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</si>
  <si>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</si>
  <si>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</si>
  <si>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</si>
  <si>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</si>
  <si>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</si>
  <si>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</si>
  <si>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</si>
  <si>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</si>
  <si>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</si>
  <si>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</si>
  <si>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</si>
  <si>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</si>
  <si>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</si>
  <si>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</si>
  <si>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</si>
  <si>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</si>
  <si>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</si>
  <si>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</si>
  <si>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</si>
  <si>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</si>
  <si>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</si>
  <si>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</si>
  <si>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</si>
  <si>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</si>
  <si>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</si>
  <si>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</si>
  <si>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</si>
  <si>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</si>
  <si>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</si>
  <si>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</si>
  <si>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</si>
  <si>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</si>
  <si>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</si>
  <si>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</si>
  <si>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</si>
  <si>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</si>
  <si>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</si>
  <si>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</si>
  <si>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</si>
  <si>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</si>
  <si>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</si>
  <si>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</si>
  <si>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</si>
  <si>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</si>
  <si>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</si>
  <si>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</si>
  <si>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</si>
  <si>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</si>
  <si>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</si>
  <si>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</si>
  <si>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</si>
  <si>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</si>
  <si>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</si>
  <si>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</si>
  <si>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</si>
  <si>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</si>
  <si>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</si>
  <si>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</si>
  <si>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</si>
  <si>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</si>
  <si>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</si>
  <si>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</si>
  <si>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</si>
  <si>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</si>
  <si>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</si>
  <si>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</si>
  <si>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</si>
  <si>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</si>
  <si>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</si>
  <si>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</si>
  <si>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</si>
  <si>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</si>
  <si>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</si>
  <si>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</si>
  <si>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</si>
  <si>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</si>
  <si>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</si>
  <si>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</si>
  <si>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</si>
  <si>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</si>
  <si>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</si>
  <si>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</si>
  <si>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</si>
  <si>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</si>
  <si>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</si>
  <si>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</si>
  <si>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</si>
  <si>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</si>
  <si>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</si>
  <si>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</si>
  <si>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</si>
  <si>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</si>
  <si>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</si>
  <si>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</si>
  <si>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</si>
  <si>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</si>
  <si>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</si>
  <si>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</si>
  <si>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</si>
  <si>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</si>
  <si>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</si>
  <si>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</si>
  <si>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</si>
  <si>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</si>
  <si>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</si>
  <si>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</si>
  <si>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</si>
  <si>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</si>
  <si>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</si>
  <si>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</si>
  <si>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</si>
  <si>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</si>
  <si>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</si>
  <si>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</si>
  <si>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</si>
  <si>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</si>
  <si>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</si>
  <si>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</si>
  <si>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</si>
  <si>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</si>
  <si>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</si>
  <si>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</si>
  <si>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</si>
  <si>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</si>
  <si>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</si>
  <si>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</si>
  <si>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</si>
  <si>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</si>
  <si>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</si>
  <si>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</si>
  <si>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</si>
  <si>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</si>
  <si>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</si>
  <si>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</si>
  <si>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</si>
  <si>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</si>
  <si>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</si>
  <si>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</si>
  <si>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</si>
  <si>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</si>
  <si>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</si>
  <si>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</si>
  <si>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</si>
  <si>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</si>
  <si>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</si>
  <si>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</si>
  <si>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</si>
  <si>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</si>
  <si>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</si>
  <si>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</si>
  <si>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</si>
  <si>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</si>
  <si>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</si>
  <si>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</si>
  <si>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</si>
  <si>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</si>
  <si>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</si>
  <si>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</si>
  <si>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</si>
  <si>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</si>
  <si>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</si>
  <si>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</si>
  <si>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</si>
  <si>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</si>
  <si>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</si>
  <si>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</si>
  <si>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</si>
  <si>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</si>
  <si>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</si>
  <si>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</si>
  <si>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</si>
  <si>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</si>
  <si>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</si>
  <si>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</si>
  <si>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</si>
  <si>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</si>
  <si>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</si>
  <si>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</si>
  <si>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</si>
  <si>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</si>
  <si>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</si>
  <si>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</si>
  <si>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</si>
  <si>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</si>
  <si>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</si>
  <si>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</si>
  <si>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</si>
  <si>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</si>
  <si>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</si>
  <si>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</si>
  <si>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</si>
  <si>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</si>
  <si>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</si>
  <si>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</si>
  <si>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</si>
  <si>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</si>
  <si>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</si>
  <si>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</si>
  <si>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</si>
  <si>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</si>
  <si>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</si>
  <si>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</si>
  <si>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</si>
  <si>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</si>
  <si>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</si>
  <si>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</si>
  <si>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</si>
  <si>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</si>
  <si>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</si>
  <si>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</si>
  <si>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</si>
  <si>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</si>
  <si>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</si>
  <si>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</si>
  <si>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</si>
  <si>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</si>
  <si>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</si>
  <si>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</si>
  <si>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</si>
  <si>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</si>
  <si>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</si>
  <si>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</si>
  <si>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</si>
  <si>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</si>
  <si>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</si>
  <si>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</si>
  <si>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</si>
  <si>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</si>
  <si>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</si>
  <si>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</si>
  <si>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</si>
  <si>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</si>
  <si>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</si>
  <si>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</si>
  <si>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</si>
  <si>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</si>
  <si>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</si>
  <si>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</si>
  <si>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</si>
  <si>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</si>
  <si>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</si>
  <si>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</si>
  <si>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</si>
  <si>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</si>
  <si>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</si>
  <si>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</si>
  <si>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</si>
  <si>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</si>
  <si>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</si>
  <si>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</si>
  <si>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</si>
  <si>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</si>
  <si>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</si>
  <si>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</si>
  <si>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</si>
  <si>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</si>
  <si>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</si>
  <si>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</si>
  <si>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</si>
  <si>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</si>
  <si>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</si>
  <si>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</si>
  <si>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</si>
  <si>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</si>
  <si>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</si>
  <si>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</si>
  <si>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</si>
  <si>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</si>
  <si>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</si>
  <si>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</si>
  <si>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</si>
  <si>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</si>
  <si>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</si>
  <si>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</si>
  <si>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</si>
  <si>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</si>
  <si>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</si>
  <si>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</si>
  <si>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</si>
  <si>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</si>
  <si>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</si>
  <si>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</si>
  <si>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</si>
  <si>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</si>
  <si>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</si>
  <si>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</si>
  <si>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</si>
  <si>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</si>
  <si>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</si>
  <si>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</si>
  <si>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</si>
  <si>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</si>
  <si>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</si>
  <si>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</si>
  <si>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</si>
  <si>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</si>
  <si>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</si>
  <si>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</si>
  <si>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</si>
  <si>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</si>
  <si>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</si>
  <si>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</si>
  <si>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</si>
  <si>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</si>
  <si>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</si>
  <si>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</si>
  <si>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</si>
  <si>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</si>
  <si>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</si>
  <si>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</si>
  <si>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</si>
  <si>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</si>
  <si>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</si>
  <si>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</si>
  <si>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</si>
  <si>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</si>
  <si>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</si>
  <si>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</si>
  <si>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</si>
  <si>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</si>
  <si>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</si>
  <si>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</si>
  <si>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</si>
  <si>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</si>
  <si>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</si>
  <si>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</si>
  <si>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</si>
  <si>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</si>
  <si>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</si>
  <si>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</si>
  <si>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</si>
  <si>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</si>
  <si>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</si>
  <si>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</si>
  <si>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</si>
  <si>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</si>
  <si>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</si>
  <si>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</si>
  <si>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</si>
  <si>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</si>
  <si>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</si>
  <si>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</si>
  <si>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</si>
  <si>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</si>
  <si>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</si>
  <si>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</si>
  <si>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</si>
  <si>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</si>
  <si>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</si>
  <si>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</si>
  <si>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</si>
  <si>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</si>
  <si>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</si>
  <si>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</si>
  <si>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</si>
  <si>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</si>
  <si>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</si>
  <si>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</si>
  <si>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</si>
  <si>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</si>
  <si>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</si>
  <si>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</si>
  <si>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</si>
  <si>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</si>
  <si>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</si>
  <si>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</si>
  <si>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</si>
  <si>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</si>
  <si>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</si>
  <si>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</si>
  <si>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</si>
  <si>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</si>
  <si>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</si>
  <si>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</si>
  <si>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</si>
  <si>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</si>
  <si>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</si>
  <si>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</si>
  <si>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</si>
  <si>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</si>
  <si>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</si>
  <si>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</si>
  <si>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</si>
  <si>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</si>
  <si>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</si>
  <si>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</si>
  <si>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</si>
  <si>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</si>
  <si>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</si>
  <si>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</si>
  <si>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</si>
  <si>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</si>
  <si>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</si>
  <si>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</si>
  <si>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</si>
  <si>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</si>
  <si>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</si>
  <si>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</si>
  <si>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</si>
  <si>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</si>
  <si>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</si>
  <si>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</si>
  <si>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</si>
  <si>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</si>
  <si>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</si>
  <si>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</si>
  <si>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</si>
  <si>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</si>
  <si>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</si>
  <si>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</si>
  <si>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</si>
  <si>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</si>
  <si>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</si>
  <si>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</si>
  <si>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</si>
  <si>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</si>
  <si>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</si>
  <si>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</si>
  <si>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</si>
  <si>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</si>
  <si>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</si>
  <si>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</si>
  <si>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</si>
  <si>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</si>
  <si>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</si>
  <si>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</si>
  <si>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</si>
  <si>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</si>
  <si>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</si>
  <si>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</si>
  <si>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</si>
  <si>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</si>
  <si>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</si>
  <si>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</si>
  <si>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</si>
  <si>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</si>
  <si>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</si>
  <si>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</si>
  <si>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</si>
  <si>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</si>
  <si>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</si>
  <si>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</si>
  <si>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</si>
  <si>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</si>
  <si>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</si>
  <si>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</si>
  <si>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</si>
  <si>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</si>
  <si>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</si>
  <si>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</si>
  <si>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</si>
  <si>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</si>
  <si>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</si>
  <si>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</si>
  <si>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</si>
  <si>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</si>
  <si>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</si>
  <si>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</si>
  <si>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</si>
  <si>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</si>
  <si>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</si>
  <si>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</si>
  <si>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</si>
  <si>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</si>
  <si>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</si>
  <si>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</si>
  <si>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</si>
  <si>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</si>
  <si>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</si>
  <si>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</si>
  <si>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</si>
  <si>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</si>
  <si>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</si>
  <si>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</si>
  <si>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</si>
  <si>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</si>
  <si>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</si>
  <si>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</si>
  <si>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</si>
  <si>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</si>
  <si>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</si>
  <si>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</si>
  <si>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</si>
  <si>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</si>
  <si>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</si>
  <si>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</si>
  <si>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</si>
  <si>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</si>
  <si>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</si>
  <si>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</si>
  <si>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</si>
  <si>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</si>
  <si>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</si>
  <si>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</si>
  <si>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</si>
  <si>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</si>
  <si>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</si>
  <si>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</si>
  <si>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</si>
  <si>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</si>
  <si>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</si>
  <si>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</si>
  <si>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</si>
  <si>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</si>
  <si>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</si>
  <si>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</si>
  <si>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</si>
  <si>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</si>
  <si>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</si>
  <si>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</si>
  <si>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</si>
  <si>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</si>
  <si>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</si>
  <si>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</si>
  <si>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</si>
  <si>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</si>
  <si>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</si>
  <si>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</si>
  <si>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</si>
  <si>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</si>
  <si>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</si>
  <si>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</si>
  <si>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</si>
  <si>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</si>
  <si>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</si>
  <si>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</si>
  <si>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</si>
  <si>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</si>
  <si>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</si>
  <si>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</si>
  <si>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</si>
  <si>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</si>
  <si>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</si>
  <si>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</si>
  <si>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</si>
  <si>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</si>
  <si>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</si>
  <si>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</si>
  <si>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</si>
  <si>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</si>
  <si>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</si>
  <si>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</si>
  <si>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</si>
  <si>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</si>
  <si>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</si>
  <si>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</si>
  <si>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</si>
  <si>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</si>
  <si>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</si>
  <si>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</si>
  <si>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</si>
  <si>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</si>
  <si>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</si>
  <si>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</si>
  <si>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</si>
  <si>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</si>
  <si>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</si>
  <si>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</si>
  <si>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</si>
  <si>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</si>
  <si>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</si>
  <si>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</si>
  <si>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</si>
  <si>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</si>
  <si>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</si>
  <si>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</si>
  <si>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</si>
  <si>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</si>
  <si>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</si>
  <si>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</si>
  <si>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</si>
  <si>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</si>
  <si>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</si>
  <si>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</si>
  <si>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</si>
  <si>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</si>
  <si>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</si>
  <si>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</si>
  <si>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</si>
  <si>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</si>
  <si>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</si>
  <si>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</si>
  <si>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</si>
  <si>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</si>
  <si>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</si>
  <si>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</si>
  <si>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</si>
  <si>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</si>
  <si>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</si>
  <si>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</si>
  <si>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</si>
  <si>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</si>
  <si>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</si>
  <si>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</si>
  <si>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</si>
  <si>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</si>
  <si>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</si>
  <si>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</si>
  <si>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</si>
  <si>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</si>
  <si>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</si>
  <si>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</si>
  <si>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</si>
  <si>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</si>
  <si>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</si>
  <si>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</si>
  <si>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</si>
  <si>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</si>
  <si>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</si>
  <si>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</si>
  <si>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</si>
  <si>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</si>
  <si>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</si>
  <si>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</si>
  <si>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</si>
  <si>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</si>
  <si>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</si>
  <si>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</si>
  <si>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</si>
  <si>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</si>
  <si>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</si>
  <si>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</si>
  <si>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</si>
  <si>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</si>
  <si>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</si>
  <si>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</si>
  <si>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</si>
  <si>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</si>
  <si>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</si>
  <si>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</si>
  <si>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</si>
  <si>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</si>
  <si>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</si>
  <si>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</si>
  <si>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</si>
  <si>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</si>
  <si>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</si>
  <si>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</si>
  <si>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</si>
  <si>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</si>
  <si>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</si>
  <si>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</si>
  <si>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</si>
  <si>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</si>
  <si>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</si>
  <si>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</si>
  <si>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</si>
  <si>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</si>
  <si>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</si>
  <si>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</si>
  <si>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</si>
  <si>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</si>
  <si>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</si>
  <si>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</si>
  <si>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</si>
  <si>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</si>
  <si>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</si>
  <si>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</si>
  <si>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</si>
  <si>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</si>
  <si>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</si>
  <si>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</si>
  <si>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</si>
  <si>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</si>
  <si>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</si>
  <si>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</si>
  <si>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</si>
  <si>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</si>
  <si>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</si>
  <si>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</si>
  <si>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</si>
  <si>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</si>
  <si>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</si>
  <si>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</si>
  <si>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</si>
  <si>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</si>
  <si>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</si>
  <si>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</si>
  <si>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</si>
  <si>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</si>
  <si>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</si>
  <si>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</si>
  <si>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</si>
  <si>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</si>
  <si>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</si>
  <si>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</si>
  <si>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</si>
  <si>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</si>
  <si>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</si>
  <si>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</si>
  <si>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</si>
  <si>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</si>
  <si>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</si>
  <si>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</si>
  <si>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</si>
  <si>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</si>
  <si>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</si>
  <si>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</si>
  <si>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</si>
  <si>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</si>
  <si>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</si>
  <si>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</si>
  <si>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</si>
  <si>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</si>
  <si>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</si>
  <si>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</si>
  <si>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</si>
  <si>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</si>
  <si>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</si>
  <si>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</si>
  <si>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</si>
  <si>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</si>
  <si>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</si>
  <si>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</si>
  <si>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</si>
  <si>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</si>
  <si>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</si>
  <si>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</si>
  <si>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</si>
  <si>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</si>
  <si>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</si>
  <si>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</si>
  <si>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</si>
  <si>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</si>
  <si>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</si>
  <si>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</si>
  <si>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</si>
  <si>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</si>
  <si>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</si>
  <si>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</si>
  <si>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</si>
  <si>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</si>
  <si>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</si>
  <si>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</si>
  <si>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</si>
  <si>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</si>
  <si>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</si>
  <si>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</si>
  <si>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</si>
  <si>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</si>
  <si>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</si>
  <si>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</si>
  <si>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</si>
  <si>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</si>
  <si>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</si>
  <si>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</si>
  <si>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</si>
  <si>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</si>
  <si>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</si>
  <si>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</si>
  <si>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</si>
  <si>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</si>
  <si>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</si>
  <si>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</si>
  <si>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</si>
  <si>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</si>
  <si>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</si>
  <si>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</si>
  <si>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</si>
  <si>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</si>
  <si>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</si>
  <si>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</si>
  <si>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</si>
  <si>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</si>
  <si>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</si>
  <si>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</si>
  <si>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</si>
  <si>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</si>
  <si>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</si>
  <si>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</si>
  <si>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</si>
  <si>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</si>
  <si>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</si>
  <si>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</si>
  <si>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</si>
  <si>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</si>
  <si>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</si>
  <si>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</si>
  <si>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</si>
  <si>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</si>
  <si>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</si>
  <si>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</si>
  <si>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</si>
  <si>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</si>
  <si>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</si>
  <si>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</si>
  <si>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</si>
  <si>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</si>
  <si>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</si>
  <si>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</si>
  <si>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</si>
  <si>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</si>
  <si>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</si>
  <si>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</si>
  <si>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</si>
  <si>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</si>
  <si>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</si>
  <si>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</si>
  <si>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</si>
  <si>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</si>
  <si>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</si>
  <si>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</si>
  <si>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</si>
  <si>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</si>
  <si>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</si>
  <si>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</si>
  <si>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</si>
  <si>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</si>
  <si>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</si>
  <si>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</si>
  <si>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</si>
  <si>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</si>
  <si>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</si>
  <si>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</si>
  <si>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</si>
  <si>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</si>
  <si>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</si>
  <si>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</si>
  <si>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</si>
  <si>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</si>
  <si>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</si>
  <si>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</si>
  <si>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</si>
  <si>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</si>
  <si>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</si>
  <si>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</si>
  <si>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</si>
  <si>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</si>
  <si>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</si>
  <si>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</si>
  <si>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</si>
  <si>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</si>
  <si>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</si>
  <si>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</si>
  <si>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</si>
  <si>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</si>
  <si>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</si>
  <si>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</si>
  <si>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</si>
  <si>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</si>
  <si>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</si>
  <si>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</si>
  <si>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</si>
  <si>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</si>
  <si>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</si>
  <si>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</si>
  <si>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</si>
  <si>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</si>
  <si>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</si>
  <si>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</si>
  <si>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</si>
  <si>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</si>
  <si>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</si>
  <si>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</si>
  <si>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</si>
  <si>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</si>
  <si>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</si>
  <si>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</si>
  <si>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</si>
  <si>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</si>
  <si>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</si>
  <si>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</si>
  <si>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</si>
  <si>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</si>
  <si>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</si>
  <si>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</si>
  <si>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</si>
  <si>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</si>
  <si>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</si>
  <si>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</si>
  <si>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</si>
  <si>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</si>
  <si>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</si>
  <si>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</si>
  <si>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</si>
  <si>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</si>
  <si>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</si>
  <si>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</si>
  <si>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</si>
  <si>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</si>
  <si>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</si>
  <si>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</si>
  <si>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</si>
  <si>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</si>
  <si>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</si>
  <si>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</si>
  <si>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</si>
  <si>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</si>
  <si>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</si>
  <si>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</si>
  <si>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</si>
  <si>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</si>
  <si>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</si>
  <si>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</si>
  <si>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</si>
  <si>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</si>
  <si>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</si>
  <si>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</si>
  <si>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</si>
  <si>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</si>
  <si>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</si>
  <si>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</si>
  <si>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</si>
  <si>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</si>
  <si>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</si>
  <si>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</si>
  <si>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</si>
  <si>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</si>
  <si>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</si>
  <si>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</si>
  <si>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</si>
  <si>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</si>
  <si>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</si>
  <si>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</si>
  <si>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</si>
  <si>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</si>
  <si>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</si>
  <si>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</si>
  <si>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</si>
  <si>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</si>
  <si>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</si>
  <si>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</si>
  <si>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</si>
  <si>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</si>
  <si>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</si>
  <si>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</si>
  <si>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</si>
  <si>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</si>
  <si>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</si>
  <si>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</si>
  <si>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</si>
  <si>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</si>
  <si>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</si>
  <si>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</si>
  <si>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</si>
  <si>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</si>
  <si>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</si>
  <si>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</si>
  <si>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</si>
  <si>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</si>
  <si>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</si>
  <si>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</si>
  <si>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</si>
  <si>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</si>
  <si>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</si>
  <si>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</si>
  <si>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</si>
  <si>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</si>
  <si>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</si>
  <si>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</si>
  <si>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</si>
  <si>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</si>
  <si>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</si>
  <si>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</si>
  <si>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</si>
  <si>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</si>
  <si>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</si>
  <si>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</si>
  <si>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</si>
  <si>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</si>
  <si>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</si>
  <si>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</si>
  <si>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</si>
  <si>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</si>
  <si>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</si>
  <si>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</si>
  <si>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</si>
  <si>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</si>
  <si>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</si>
  <si>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</si>
  <si>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</si>
  <si>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</si>
  <si>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</si>
  <si>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</si>
  <si>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</si>
  <si>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</si>
  <si>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</si>
  <si>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</si>
  <si>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</si>
  <si>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</si>
  <si>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</si>
  <si>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</si>
  <si>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</si>
  <si>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</si>
  <si>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</si>
  <si>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</si>
  <si>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</si>
  <si>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</si>
  <si>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</si>
  <si>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</si>
  <si>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</si>
  <si>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</si>
  <si>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</si>
  <si>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</si>
  <si>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</si>
  <si>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</si>
  <si>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</si>
  <si>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</si>
  <si>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</si>
  <si>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</si>
  <si>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</si>
  <si>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</si>
  <si>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</si>
  <si>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</si>
  <si>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</si>
  <si>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</si>
  <si>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</si>
  <si>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</si>
  <si>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</si>
  <si>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</si>
  <si>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</si>
  <si>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</si>
  <si>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</si>
  <si>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</si>
  <si>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</si>
  <si>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</si>
  <si>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</si>
  <si>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</si>
  <si>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</si>
  <si>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</si>
  <si>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</si>
  <si>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</si>
  <si>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</si>
  <si>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</si>
  <si>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</si>
  <si>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</si>
  <si>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</si>
  <si>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</si>
  <si>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</si>
  <si>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</si>
  <si>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</si>
  <si>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</si>
  <si>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</si>
  <si>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</si>
  <si>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</si>
  <si>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</si>
  <si>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</si>
  <si>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</si>
  <si>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</si>
  <si>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</si>
  <si>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</si>
  <si>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</si>
  <si>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</si>
  <si>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</si>
  <si>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</si>
  <si>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</si>
  <si>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</si>
  <si>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</si>
  <si>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</si>
  <si>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</si>
  <si>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</si>
  <si>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</si>
  <si>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</si>
  <si>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</si>
  <si>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</si>
  <si>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</si>
  <si>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</si>
  <si>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</si>
  <si>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</si>
  <si>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</si>
  <si>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</si>
  <si>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</si>
  <si>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</si>
  <si>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</si>
  <si>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</si>
  <si>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</si>
  <si>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</si>
  <si>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</si>
  <si>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</si>
  <si>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</si>
  <si>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</si>
  <si>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</si>
  <si>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</si>
  <si>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</si>
  <si>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</si>
  <si>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</si>
  <si>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</si>
  <si>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</si>
  <si>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</si>
  <si>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</si>
  <si>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</si>
  <si>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</si>
  <si>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</si>
  <si>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</si>
  <si>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</si>
  <si>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</si>
  <si>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</si>
  <si>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</si>
  <si>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</si>
  <si>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</si>
  <si>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</si>
  <si>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</si>
  <si>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</si>
  <si>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</si>
  <si>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</si>
  <si>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</si>
  <si>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</si>
  <si>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</si>
  <si>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</si>
  <si>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</si>
  <si>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</si>
  <si>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</si>
  <si>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</si>
  <si>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</si>
  <si>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</si>
  <si>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</si>
  <si>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</si>
  <si>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</si>
  <si>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</si>
  <si>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</si>
  <si>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</si>
  <si>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</si>
  <si>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</si>
  <si>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</si>
  <si>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</si>
  <si>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</si>
  <si>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</si>
  <si>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</si>
  <si>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</si>
  <si>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</si>
  <si>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</si>
  <si>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</si>
  <si>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</si>
  <si>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</si>
  <si>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</si>
  <si>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</si>
  <si>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</si>
  <si>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</si>
  <si>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</si>
  <si>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</si>
  <si>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</si>
  <si>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</si>
  <si>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</si>
  <si>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</si>
  <si>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</si>
  <si>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</si>
  <si>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</si>
  <si>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</si>
  <si>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</si>
  <si>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</si>
  <si>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</si>
  <si>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</si>
  <si>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</si>
  <si>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</si>
  <si>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</si>
  <si>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</si>
  <si>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</si>
  <si>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</si>
  <si>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</si>
  <si>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</si>
  <si>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</si>
  <si>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</si>
  <si>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</si>
  <si>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</si>
  <si>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</si>
  <si>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</si>
  <si>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</si>
  <si>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</si>
  <si>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</si>
  <si>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</si>
  <si>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</si>
  <si>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</si>
  <si>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</si>
  <si>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</si>
  <si>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</si>
  <si>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</si>
  <si>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</si>
  <si>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</si>
  <si>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</si>
  <si>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</si>
  <si>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</si>
  <si>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</si>
  <si>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</si>
  <si>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</si>
  <si>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</si>
  <si>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</si>
  <si>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</si>
  <si>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</si>
  <si>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</si>
  <si>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</si>
  <si>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</si>
  <si>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</si>
  <si>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</si>
  <si>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</si>
  <si>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</si>
  <si>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</si>
  <si>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</si>
  <si>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</si>
  <si>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</si>
  <si>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</si>
  <si>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</si>
  <si>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</si>
  <si>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</si>
  <si>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</si>
  <si>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</si>
  <si>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</si>
  <si>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</si>
  <si>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</si>
  <si>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</si>
  <si>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</si>
  <si>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</si>
  <si>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</si>
  <si>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</si>
  <si>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</si>
  <si>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</si>
  <si>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</si>
  <si>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</si>
  <si>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</si>
  <si>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</si>
  <si>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</si>
  <si>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</si>
  <si>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</si>
  <si>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</si>
  <si>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</si>
  <si>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</si>
  <si>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</si>
  <si>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</si>
  <si>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</si>
  <si>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</si>
  <si>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</si>
  <si>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</si>
  <si>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</si>
  <si>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</si>
  <si>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</si>
  <si>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</si>
  <si>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</si>
  <si>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</si>
  <si>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</si>
  <si>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</si>
  <si>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</si>
  <si>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</si>
  <si>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</si>
  <si>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</si>
  <si>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</si>
  <si>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</si>
  <si>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</si>
  <si>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</si>
  <si>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</si>
  <si>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</si>
  <si>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</si>
  <si>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</si>
  <si>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</si>
  <si>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</si>
  <si>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</si>
  <si>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</si>
  <si>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</si>
  <si>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</si>
  <si>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</si>
  <si>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</si>
  <si>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</si>
  <si>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</si>
  <si>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</si>
  <si>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</si>
  <si>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</si>
  <si>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</si>
  <si>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</si>
  <si>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</si>
  <si>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</si>
  <si>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</si>
  <si>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</si>
  <si>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</si>
  <si>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</si>
  <si>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</si>
  <si>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</si>
  <si>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</si>
  <si>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</si>
  <si>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</si>
  <si>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</si>
  <si>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</si>
  <si>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</si>
  <si>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</si>
  <si>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</si>
  <si>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</si>
  <si>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</si>
  <si>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</si>
  <si>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</si>
  <si>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</si>
  <si>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</si>
  <si>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</si>
  <si>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</si>
  <si>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</si>
  <si>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</si>
  <si>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</si>
  <si>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</si>
  <si>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</si>
  <si>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</si>
  <si>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</si>
  <si>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</si>
  <si>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</si>
  <si>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</si>
  <si>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</si>
  <si>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</si>
  <si>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</si>
  <si>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</si>
  <si>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</si>
  <si>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</si>
  <si>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</si>
  <si>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</si>
  <si>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</si>
  <si>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</si>
  <si>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</si>
  <si>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</si>
  <si>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</si>
  <si>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</si>
  <si>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</si>
  <si>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</si>
  <si>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</si>
  <si>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</si>
  <si>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</si>
  <si>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</si>
  <si>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</si>
  <si>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</si>
  <si>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</si>
  <si>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</si>
  <si>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</si>
  <si>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</si>
  <si>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</si>
  <si>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</si>
  <si>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</si>
  <si>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</si>
  <si>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</si>
  <si>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</si>
  <si>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</si>
  <si>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</si>
  <si>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</si>
  <si>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</si>
  <si>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</si>
  <si>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</si>
  <si>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</si>
  <si>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</si>
  <si>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</si>
  <si>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</si>
  <si>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</si>
  <si>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</si>
  <si>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</si>
  <si>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</si>
  <si>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</si>
  <si>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</si>
  <si>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</si>
  <si>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</si>
  <si>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</si>
  <si>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</si>
  <si>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</si>
  <si>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</si>
  <si>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</si>
  <si>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</si>
  <si>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</si>
  <si>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</si>
  <si>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</si>
  <si>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</si>
  <si>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</si>
  <si>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</si>
  <si>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</si>
  <si>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</si>
  <si>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</si>
  <si>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</si>
  <si>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</si>
  <si>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</si>
  <si>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</si>
  <si>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</si>
  <si>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</si>
  <si>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</si>
  <si>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</si>
  <si>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</si>
  <si>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</si>
  <si>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</si>
  <si>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</si>
  <si>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</si>
  <si>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</si>
  <si>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</si>
  <si>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</si>
  <si>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</si>
  <si>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</si>
  <si>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</si>
  <si>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</si>
  <si>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</si>
  <si>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</si>
  <si>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</si>
  <si>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</si>
  <si>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</si>
  <si>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</si>
  <si>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</si>
  <si>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</si>
  <si>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</si>
  <si>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</si>
  <si>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</si>
  <si>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</si>
  <si>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</si>
  <si>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</si>
  <si>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</si>
  <si>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</si>
  <si>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</si>
  <si>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</si>
  <si>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</si>
  <si>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</si>
  <si>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</si>
  <si>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</si>
  <si>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</si>
  <si>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</si>
  <si>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</si>
  <si>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</si>
  <si>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</si>
  <si>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</si>
  <si>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</si>
  <si>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</si>
  <si>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</si>
  <si>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</si>
  <si>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</si>
  <si>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</si>
  <si>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</si>
  <si>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</si>
  <si>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</si>
  <si>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</si>
  <si>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</si>
  <si>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</si>
  <si>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</si>
  <si>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</si>
  <si>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</si>
  <si>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</si>
  <si>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</si>
  <si>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</si>
  <si>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</si>
  <si>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</si>
  <si>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</si>
  <si>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</si>
  <si>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</si>
  <si>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</si>
  <si>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</si>
  <si>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</si>
  <si>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</si>
  <si>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</si>
  <si>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</si>
  <si>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</si>
  <si>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</si>
  <si>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</si>
  <si>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</si>
  <si>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</si>
  <si>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</si>
  <si>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</si>
  <si>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</si>
  <si>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</si>
  <si>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</si>
  <si>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</si>
  <si>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</si>
  <si>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</si>
  <si>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</si>
  <si>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</si>
  <si>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</si>
  <si>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</si>
  <si>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</si>
  <si>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</si>
  <si>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</si>
  <si>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</si>
  <si>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</si>
  <si>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</si>
  <si>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</si>
  <si>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</si>
  <si>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</si>
  <si>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</si>
  <si>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</si>
  <si>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</si>
  <si>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</si>
  <si>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</si>
  <si>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</si>
  <si>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</si>
  <si>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</si>
  <si>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</si>
  <si>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</si>
  <si>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</si>
  <si>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</si>
  <si>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</si>
  <si>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</si>
  <si>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</si>
  <si>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</si>
  <si>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</si>
  <si>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</si>
  <si>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</si>
  <si>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</si>
  <si>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</si>
  <si>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</si>
  <si>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</si>
  <si>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</si>
  <si>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</si>
  <si>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</si>
  <si>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</si>
  <si>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</si>
  <si>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</si>
  <si>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</si>
  <si>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</si>
  <si>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</si>
  <si>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</si>
  <si>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</si>
  <si>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</si>
  <si>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</si>
  <si>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</si>
  <si>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</si>
  <si>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</si>
  <si>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</si>
  <si>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</si>
  <si>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</si>
  <si>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</si>
  <si>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</si>
  <si>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</si>
  <si>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</si>
  <si>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</si>
  <si>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</si>
  <si>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</si>
  <si>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</si>
  <si>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</si>
  <si>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</si>
  <si>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</si>
  <si>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</si>
  <si>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</si>
  <si>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</si>
  <si>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</si>
  <si>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</si>
  <si>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</si>
  <si>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</si>
  <si>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</si>
  <si>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</si>
  <si>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</si>
  <si>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</si>
  <si>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</si>
  <si>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</si>
  <si>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</si>
  <si>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</si>
  <si>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</si>
  <si>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</si>
  <si>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</si>
  <si>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</si>
  <si>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</si>
  <si>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</si>
  <si>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</si>
  <si>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</si>
  <si>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</si>
  <si>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</si>
  <si>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</si>
  <si>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</si>
  <si>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</si>
  <si>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</si>
  <si>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</si>
  <si>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</si>
  <si>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</si>
  <si>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</si>
  <si>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</si>
  <si>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</si>
  <si>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</si>
  <si>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</si>
  <si>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</si>
  <si>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</si>
  <si>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</si>
  <si>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</si>
  <si>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</si>
  <si>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</si>
  <si>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</si>
  <si>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</si>
  <si>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</si>
  <si>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</si>
  <si>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</si>
  <si>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</si>
  <si>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</si>
  <si>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</si>
  <si>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</si>
  <si>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</si>
  <si>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</si>
  <si>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</si>
  <si>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</si>
  <si>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</si>
  <si>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</si>
  <si>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</si>
  <si>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</si>
  <si>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</si>
  <si>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</si>
  <si>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</si>
  <si>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</si>
  <si>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</si>
  <si>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</si>
  <si>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</si>
  <si>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</si>
  <si>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</si>
  <si>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</si>
  <si>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</si>
  <si>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</si>
  <si>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</si>
  <si>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</si>
  <si>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</si>
  <si>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</si>
  <si>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</si>
  <si>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</si>
  <si>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</si>
  <si>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</si>
  <si>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</si>
  <si>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</si>
  <si>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</si>
  <si>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</si>
  <si>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</si>
  <si>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</si>
  <si>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</si>
  <si>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</si>
  <si>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</si>
  <si>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</si>
  <si>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</si>
  <si>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</si>
  <si>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</si>
  <si>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</si>
  <si>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</si>
  <si>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</si>
  <si>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</si>
  <si>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</si>
  <si>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</si>
  <si>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</si>
  <si>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</si>
  <si>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</si>
  <si>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</si>
  <si>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</si>
  <si>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</si>
  <si>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</si>
  <si>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</si>
  <si>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</si>
  <si>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</si>
  <si>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</si>
  <si>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</si>
  <si>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</si>
  <si>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</si>
  <si>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</si>
  <si>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</si>
  <si>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</si>
  <si>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</si>
  <si>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</si>
  <si>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</si>
  <si>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</si>
  <si>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</si>
  <si>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</si>
  <si>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</si>
  <si>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</si>
  <si>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</si>
  <si>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</si>
  <si>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</si>
  <si>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</si>
  <si>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</si>
  <si>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</si>
  <si>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</si>
  <si>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</si>
  <si>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</si>
  <si>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</si>
  <si>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</si>
  <si>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</si>
  <si>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</si>
  <si>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</si>
  <si>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</si>
  <si>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</si>
  <si>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</si>
  <si>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</si>
  <si>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</si>
  <si>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</si>
  <si>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</si>
  <si>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</si>
  <si>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</si>
  <si>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</si>
  <si>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</si>
  <si>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</si>
  <si>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</si>
  <si>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</si>
  <si>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</si>
  <si>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</si>
  <si>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</si>
  <si>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</si>
  <si>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</si>
  <si>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</si>
  <si>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</si>
  <si>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</si>
  <si>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</si>
  <si>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</si>
  <si>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</si>
  <si>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</si>
  <si>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</si>
  <si>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</si>
  <si>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</si>
  <si>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</si>
  <si>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</si>
  <si>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</si>
  <si>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</si>
  <si>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</si>
  <si>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</si>
  <si>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</si>
  <si>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</si>
  <si>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</si>
  <si>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</si>
  <si>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</si>
  <si>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</si>
  <si>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</si>
  <si>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</si>
  <si>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</si>
  <si>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</si>
  <si>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</si>
  <si>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</si>
  <si>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</si>
  <si>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</si>
  <si>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</si>
  <si>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</si>
  <si>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</si>
  <si>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</si>
  <si>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</si>
  <si>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</si>
  <si>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</si>
  <si>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</si>
  <si>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</si>
  <si>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</si>
  <si>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</si>
  <si>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</si>
  <si>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</si>
  <si>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</si>
  <si>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</si>
  <si>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</si>
  <si>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</si>
  <si>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</si>
  <si>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</si>
  <si>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</si>
  <si>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</si>
  <si>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</si>
  <si>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</si>
  <si>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</si>
  <si>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</si>
  <si>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</si>
  <si>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</si>
  <si>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</si>
  <si>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</si>
  <si>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</si>
  <si>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</si>
  <si>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</si>
  <si>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</si>
  <si>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</si>
  <si>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</si>
  <si>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</si>
  <si>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</si>
  <si>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</si>
  <si>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</si>
  <si>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</si>
  <si>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</si>
  <si>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</si>
  <si>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</si>
  <si>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</si>
  <si>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</si>
  <si>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</si>
  <si>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</si>
  <si>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</si>
  <si>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</si>
  <si>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</si>
  <si>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</si>
  <si>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</si>
  <si>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</si>
  <si>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</si>
  <si>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</si>
  <si>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</si>
  <si>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</si>
  <si>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</si>
  <si>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</si>
  <si>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</si>
  <si>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</si>
  <si>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</si>
  <si>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</si>
  <si>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</si>
  <si>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</si>
  <si>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</si>
  <si>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</si>
  <si>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</si>
  <si>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</si>
  <si>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</si>
  <si>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</si>
  <si>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</si>
  <si>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</si>
  <si>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</si>
  <si>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</si>
  <si>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</si>
  <si>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</si>
  <si>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</si>
  <si>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</si>
  <si>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</si>
  <si>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</si>
  <si>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</si>
  <si>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</si>
  <si>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</si>
  <si>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</si>
  <si>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</si>
  <si>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</si>
  <si>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</si>
  <si>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</si>
  <si>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</si>
  <si>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</si>
  <si>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</si>
  <si>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</si>
  <si>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</si>
  <si>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</si>
  <si>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</si>
  <si>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</si>
  <si>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</si>
  <si>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</si>
  <si>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</si>
  <si>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</si>
  <si>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</si>
  <si>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</si>
  <si>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</si>
  <si>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</si>
  <si>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</si>
  <si>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</si>
  <si>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</si>
  <si>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</si>
  <si>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</si>
  <si>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</si>
  <si>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</si>
  <si>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</si>
  <si>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</si>
  <si>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</si>
  <si>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</si>
  <si>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</si>
  <si>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</si>
  <si>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</si>
  <si>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</si>
  <si>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</si>
  <si>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</si>
  <si>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</si>
  <si>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</si>
  <si>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</si>
  <si>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</si>
  <si>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</si>
  <si>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</si>
  <si>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</si>
  <si>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</si>
  <si>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</si>
  <si>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</si>
  <si>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</si>
  <si>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</si>
  <si>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</si>
  <si>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</si>
  <si>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</si>
  <si>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</si>
  <si>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</si>
  <si>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</si>
  <si>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</si>
  <si>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</si>
  <si>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</si>
  <si>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</si>
  <si>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</si>
  <si>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</si>
  <si>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</si>
  <si>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</si>
  <si>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</si>
  <si>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</si>
  <si>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</si>
  <si>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</si>
  <si>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</si>
  <si>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</si>
  <si>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</si>
  <si>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</si>
  <si>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</si>
  <si>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</si>
  <si>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</si>
  <si>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</si>
  <si>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</si>
  <si>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</si>
  <si>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</si>
  <si>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</si>
  <si>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</si>
  <si>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</si>
  <si>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</si>
  <si>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</si>
  <si>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</si>
  <si>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</si>
  <si>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</si>
  <si>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</si>
  <si>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</si>
  <si>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</si>
  <si>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</si>
  <si>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</si>
  <si>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</si>
  <si>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</si>
  <si>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</si>
  <si>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</si>
  <si>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</si>
  <si>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</si>
  <si>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</si>
  <si>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</si>
  <si>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</si>
  <si>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</si>
  <si>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</si>
  <si>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</si>
  <si>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</si>
  <si>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</si>
  <si>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</si>
  <si>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</si>
  <si>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</si>
  <si>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</si>
  <si>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</si>
  <si>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</si>
  <si>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</si>
  <si>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</si>
  <si>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</si>
  <si>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</si>
  <si>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</si>
  <si>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</si>
  <si>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</si>
  <si>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</si>
  <si>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</si>
  <si>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</si>
  <si>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</si>
  <si>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</si>
  <si>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</si>
  <si>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</si>
  <si>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</si>
  <si>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</si>
  <si>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</si>
  <si>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</si>
  <si>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</si>
  <si>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</si>
  <si>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</si>
  <si>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</si>
  <si>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</si>
  <si>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</si>
  <si>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</si>
  <si>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</si>
  <si>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</si>
  <si>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</si>
  <si>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</si>
  <si>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</si>
  <si>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</si>
  <si>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</si>
  <si>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</si>
  <si>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</si>
  <si>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</si>
  <si>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</si>
  <si>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</si>
  <si>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</si>
  <si>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</si>
  <si>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</si>
  <si>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</si>
  <si>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</si>
  <si>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</si>
  <si>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</si>
  <si>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</si>
  <si>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</si>
  <si>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</si>
  <si>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</si>
  <si>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</si>
  <si>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</si>
  <si>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</si>
  <si>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</si>
  <si>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</si>
  <si>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</si>
  <si>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</si>
  <si>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</si>
  <si>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</si>
  <si>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</si>
  <si>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</si>
  <si>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</si>
  <si>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</si>
  <si>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</si>
  <si>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</si>
  <si>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</si>
  <si>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</si>
  <si>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</si>
  <si>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</si>
  <si>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</si>
  <si>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</si>
  <si>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</si>
  <si>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</si>
  <si>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</si>
  <si>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</si>
  <si>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</si>
  <si>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</si>
  <si>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</si>
  <si>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</si>
  <si>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</si>
  <si>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</si>
  <si>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</si>
  <si>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</si>
  <si>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</si>
  <si>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</si>
  <si>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</si>
  <si>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</si>
  <si>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</si>
  <si>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</si>
  <si>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</si>
  <si>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</si>
  <si>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</si>
  <si>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</si>
  <si>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</si>
  <si>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</si>
  <si>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</si>
  <si>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</si>
  <si>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</si>
  <si>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</si>
  <si>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</si>
  <si>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</si>
  <si>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</si>
  <si>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</si>
  <si>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</si>
  <si>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</si>
  <si>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</si>
  <si>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</si>
  <si>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</si>
  <si>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</si>
  <si>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</si>
  <si>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</si>
  <si>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</si>
  <si>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</si>
  <si>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</si>
  <si>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</si>
  <si>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</si>
  <si>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</si>
  <si>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</si>
  <si>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</si>
  <si>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</si>
  <si>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</si>
  <si>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</si>
  <si>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</si>
  <si>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</si>
  <si>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</si>
  <si>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</si>
  <si>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</si>
  <si>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</si>
  <si>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</si>
  <si>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</si>
  <si>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</si>
  <si>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</si>
  <si>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</si>
  <si>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</si>
  <si>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</si>
  <si>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</si>
  <si>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</si>
  <si>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</si>
  <si>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</si>
  <si>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</si>
  <si>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</si>
  <si>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</si>
  <si>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</si>
  <si>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</si>
  <si>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</si>
  <si>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</si>
  <si>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</si>
  <si>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</si>
  <si>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</si>
  <si>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</si>
  <si>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</si>
  <si>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</si>
  <si>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</si>
  <si>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</si>
  <si>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</si>
  <si>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</si>
  <si>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</si>
  <si>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</si>
  <si>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</si>
  <si>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</si>
  <si>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</si>
  <si>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</si>
  <si>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</si>
  <si>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</si>
  <si>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</si>
  <si>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</si>
  <si>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</si>
  <si>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</si>
  <si>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</si>
  <si>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</si>
  <si>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</si>
  <si>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</si>
  <si>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</si>
  <si>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</si>
  <si>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</si>
  <si>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</si>
  <si>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</si>
  <si>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</si>
  <si>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</si>
  <si>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</si>
  <si>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</si>
  <si>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</si>
  <si>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</si>
  <si>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</si>
  <si>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</si>
  <si>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</si>
  <si>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</si>
  <si>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</si>
  <si>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</si>
  <si>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</si>
  <si>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</si>
  <si>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</si>
  <si>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</si>
  <si>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</si>
  <si>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</si>
  <si>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</si>
  <si>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</si>
  <si>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</si>
  <si>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</si>
  <si>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</si>
  <si>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</si>
  <si>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</si>
  <si>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</si>
  <si>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</si>
  <si>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</si>
  <si>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</si>
  <si>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</si>
  <si>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</si>
  <si>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</si>
  <si>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</si>
  <si>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</si>
  <si>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</si>
  <si>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</si>
  <si>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</si>
  <si>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</si>
  <si>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</si>
  <si>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</si>
  <si>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</si>
  <si>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</si>
  <si>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</si>
  <si>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</si>
  <si>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</si>
  <si>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</si>
  <si>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</si>
  <si>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</si>
  <si>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</si>
  <si>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</si>
  <si>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</si>
  <si>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</si>
  <si>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</si>
  <si>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</si>
  <si>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</si>
  <si>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</si>
  <si>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</si>
  <si>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</si>
  <si>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</si>
  <si>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</si>
  <si>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</si>
  <si>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</si>
  <si>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</si>
  <si>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</si>
  <si>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</si>
  <si>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</si>
  <si>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</si>
  <si>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</si>
  <si>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</si>
  <si>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</si>
  <si>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</si>
  <si>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</si>
  <si>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</si>
  <si>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</si>
  <si>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</si>
  <si>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</si>
  <si>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</si>
  <si>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</si>
  <si>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</si>
  <si>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</si>
  <si>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</si>
  <si>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</si>
  <si>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</si>
  <si>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</si>
  <si>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</si>
  <si>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</si>
  <si>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</si>
  <si>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</si>
  <si>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</si>
  <si>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</si>
  <si>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</si>
  <si>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</si>
  <si>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</si>
  <si>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</si>
  <si>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</si>
  <si>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</si>
  <si>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</si>
  <si>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</si>
  <si>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</si>
  <si>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</si>
  <si>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</si>
  <si>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</si>
  <si>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</si>
  <si>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</si>
  <si>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</si>
  <si>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</si>
  <si>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</si>
  <si>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</si>
  <si>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</si>
  <si>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</si>
  <si>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</si>
  <si>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</si>
  <si>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</si>
  <si>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</si>
  <si>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</si>
  <si>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</si>
  <si>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</si>
  <si>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</si>
  <si>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</si>
  <si>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</si>
  <si>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</si>
  <si>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</si>
  <si>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</si>
  <si>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</si>
  <si>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</si>
  <si>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</si>
  <si>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</si>
  <si>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</si>
  <si>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</si>
  <si>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</si>
  <si>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</si>
  <si>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</si>
  <si>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</si>
  <si>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</si>
  <si>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</si>
  <si>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</si>
  <si>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</si>
  <si>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</si>
  <si>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</si>
  <si>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</si>
  <si>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</si>
  <si>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</si>
  <si>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</si>
  <si>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</si>
  <si>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</si>
  <si>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</si>
  <si>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</si>
  <si>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</si>
  <si>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</si>
  <si>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</si>
  <si>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</si>
  <si>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</si>
  <si>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</si>
  <si>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</si>
  <si>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</si>
  <si>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</si>
  <si>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</si>
  <si>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</si>
  <si>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</si>
  <si>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</si>
  <si>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</si>
  <si>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</si>
  <si>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</si>
  <si>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</si>
  <si>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</si>
  <si>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</si>
  <si>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</si>
  <si>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</si>
  <si>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</si>
  <si>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</si>
  <si>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</si>
  <si>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</si>
  <si>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</si>
  <si>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</si>
  <si>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</si>
  <si>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</si>
  <si>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</si>
  <si>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</si>
  <si>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</si>
  <si>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</si>
  <si>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</si>
  <si>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</si>
  <si>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</si>
  <si>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</si>
  <si>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</si>
  <si>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</si>
  <si>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</si>
  <si>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</si>
  <si>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</si>
  <si>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</si>
  <si>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</si>
  <si>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</si>
  <si>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</si>
  <si>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</si>
  <si>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</si>
  <si>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</si>
  <si>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</si>
  <si>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</si>
  <si>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</si>
  <si>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</si>
  <si>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</si>
  <si>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</si>
  <si>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</si>
  <si>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</si>
  <si>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</si>
  <si>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</si>
  <si>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</si>
  <si>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</si>
  <si>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</si>
  <si>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</si>
  <si>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</si>
  <si>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</si>
  <si>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</si>
  <si>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</si>
  <si>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</si>
  <si>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</si>
  <si>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</si>
  <si>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</si>
  <si>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</si>
  <si>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</si>
  <si>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</si>
  <si>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</si>
  <si>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</si>
  <si>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</si>
  <si>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</si>
  <si>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</si>
  <si>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</si>
  <si>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</si>
  <si>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</si>
  <si>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</si>
  <si>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</si>
  <si>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</si>
  <si>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</si>
  <si>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</si>
  <si>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</si>
  <si>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</si>
  <si>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</si>
  <si>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</si>
  <si>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</si>
  <si>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</si>
  <si>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</si>
  <si>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</si>
  <si>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</si>
  <si>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</si>
  <si>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</si>
  <si>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</si>
  <si>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</si>
  <si>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</si>
  <si>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</si>
  <si>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</si>
  <si>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</si>
  <si>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</si>
  <si>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</si>
  <si>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</si>
  <si>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</si>
  <si>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</si>
  <si>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</si>
  <si>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</si>
  <si>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</si>
  <si>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</si>
  <si>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</si>
  <si>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</si>
  <si>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</si>
  <si>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</si>
  <si>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</si>
  <si>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</si>
  <si>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</si>
  <si>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</si>
  <si>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</si>
  <si>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</si>
  <si>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</si>
  <si>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</si>
  <si>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</si>
  <si>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</si>
  <si>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</si>
  <si>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</si>
  <si>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</si>
  <si>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</si>
  <si>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</si>
  <si>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</si>
  <si>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</si>
  <si>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</si>
  <si>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</si>
  <si>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</si>
  <si>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</si>
  <si>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</si>
  <si>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</si>
  <si>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</si>
  <si>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</si>
  <si>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</si>
  <si>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</si>
  <si>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</si>
  <si>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</si>
  <si>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</si>
  <si>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</si>
  <si>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</si>
  <si>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</si>
  <si>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</si>
  <si>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</si>
  <si>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</si>
  <si>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</si>
  <si>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</si>
  <si>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</si>
  <si>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</si>
  <si>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</si>
  <si>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</si>
  <si>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</si>
  <si>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</si>
  <si>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</si>
  <si>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</si>
  <si>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</si>
  <si>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</si>
  <si>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</si>
  <si>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</si>
  <si>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</si>
  <si>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</si>
  <si>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</si>
  <si>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</si>
  <si>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</si>
  <si>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</si>
  <si>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</si>
  <si>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</si>
  <si>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</si>
  <si>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</si>
  <si>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</si>
  <si>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</si>
  <si>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</si>
  <si>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</si>
  <si>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</si>
  <si>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</si>
  <si>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</si>
  <si>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</si>
  <si>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</si>
  <si>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</si>
  <si>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</si>
  <si>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</si>
  <si>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</si>
  <si>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</si>
  <si>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</si>
  <si>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</si>
  <si>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</si>
  <si>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</si>
  <si>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</si>
  <si>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</si>
  <si>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</si>
  <si>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</si>
  <si>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</si>
  <si>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</si>
  <si>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</si>
  <si>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</si>
  <si>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</si>
  <si>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</si>
  <si>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</si>
  <si>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</si>
  <si>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</si>
  <si>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</si>
  <si>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</si>
  <si>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</si>
  <si>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</si>
  <si>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</si>
  <si>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</si>
  <si>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</si>
  <si>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</si>
  <si>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</si>
  <si>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</si>
  <si>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</si>
  <si>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</si>
  <si>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</si>
  <si>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</si>
  <si>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</si>
  <si>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</si>
  <si>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</si>
  <si>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</si>
  <si>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</si>
  <si>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</si>
  <si>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</si>
  <si>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</si>
  <si>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</si>
  <si>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</si>
  <si>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</si>
  <si>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</si>
  <si>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</si>
  <si>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</si>
  <si>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</si>
  <si>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</si>
  <si>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</si>
  <si>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</si>
  <si>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</si>
  <si>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</si>
  <si>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</si>
  <si>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</si>
  <si>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</si>
  <si>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</si>
  <si>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</si>
  <si>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</si>
  <si>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</si>
  <si>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</si>
  <si>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</si>
  <si>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</si>
  <si>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</si>
  <si>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</si>
  <si>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</si>
  <si>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</si>
  <si>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</si>
  <si>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</si>
  <si>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</si>
  <si>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</si>
  <si>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</si>
  <si>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</si>
  <si>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</si>
  <si>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</si>
  <si>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</si>
  <si>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</si>
  <si>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</si>
  <si>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</si>
  <si>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</si>
  <si>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</si>
  <si>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</si>
  <si>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</si>
  <si>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</si>
  <si>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</si>
  <si>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</si>
  <si>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</si>
  <si>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</si>
  <si>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</si>
  <si>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</si>
  <si>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</si>
  <si>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</si>
  <si>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</si>
  <si>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</si>
  <si>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</si>
  <si>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</si>
  <si>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</si>
  <si>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</si>
  <si>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</si>
  <si>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</si>
  <si>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</si>
  <si>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</si>
  <si>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</si>
  <si>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</si>
  <si>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</si>
  <si>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</si>
  <si>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</si>
  <si>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</si>
  <si>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</si>
  <si>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</si>
  <si>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</si>
  <si>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</si>
  <si>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</si>
  <si>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</si>
  <si>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</si>
  <si>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</si>
  <si>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</si>
  <si>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</si>
  <si>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</si>
  <si>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</si>
  <si>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</si>
  <si>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</si>
  <si>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</si>
  <si>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</si>
  <si>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</si>
  <si>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</si>
  <si>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</si>
  <si>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</si>
  <si>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</si>
  <si>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</si>
  <si>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</si>
  <si>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</si>
  <si>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</si>
  <si>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</si>
  <si>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</si>
  <si>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</si>
  <si>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</si>
  <si>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</si>
  <si>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</si>
  <si>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</si>
  <si>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</si>
  <si>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</si>
  <si>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</si>
  <si>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</si>
  <si>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</si>
  <si>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</si>
  <si>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</si>
  <si>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</si>
  <si>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</si>
  <si>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</si>
  <si>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</si>
  <si>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</si>
  <si>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</si>
  <si>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</si>
  <si>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</si>
  <si>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</si>
  <si>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</si>
  <si>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</si>
  <si>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</si>
  <si>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</si>
  <si>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</si>
  <si>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</si>
  <si>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</si>
  <si>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</si>
  <si>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</si>
  <si>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</si>
  <si>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</si>
  <si>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</si>
  <si>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</si>
  <si>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</si>
  <si>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</si>
  <si>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</si>
  <si>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</si>
  <si>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</si>
  <si>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</si>
  <si>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</si>
  <si>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</si>
  <si>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</si>
  <si>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</si>
  <si>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</si>
  <si>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</si>
  <si>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</si>
  <si>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</si>
  <si>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</si>
  <si>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</si>
  <si>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</si>
  <si>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</si>
  <si>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</si>
  <si>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</si>
  <si>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</si>
  <si>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</si>
  <si>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</si>
  <si>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</si>
  <si>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</si>
  <si>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</si>
  <si>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</si>
  <si>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</si>
  <si>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</si>
  <si>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</si>
  <si>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</si>
  <si>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</si>
  <si>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</si>
  <si>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</si>
  <si>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</si>
  <si>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</si>
  <si>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</si>
  <si>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</si>
  <si>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</si>
  <si>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</si>
  <si>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</si>
  <si>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</si>
  <si>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</si>
  <si>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</si>
  <si>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</si>
  <si>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</si>
  <si>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</si>
  <si>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</si>
  <si>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</si>
  <si>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</si>
  <si>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</si>
  <si>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</si>
  <si>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</si>
  <si>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</si>
  <si>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</si>
  <si>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</si>
  <si>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</si>
  <si>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</si>
  <si>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</si>
  <si>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</si>
  <si>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</si>
  <si>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</si>
  <si>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</si>
  <si>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</si>
  <si>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</si>
  <si>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</si>
  <si>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</si>
  <si>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</si>
  <si>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</si>
  <si>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</si>
  <si>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</si>
  <si>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</si>
  <si>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</si>
  <si>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</si>
  <si>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</si>
  <si>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</si>
  <si>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</si>
  <si>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</si>
  <si>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</si>
  <si>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</si>
  <si>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</si>
  <si>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</si>
  <si>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</si>
  <si>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</si>
  <si>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</si>
  <si>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</si>
  <si>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</si>
  <si>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</si>
  <si>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</si>
  <si>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</si>
  <si>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</si>
  <si>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</si>
  <si>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</si>
  <si>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</si>
  <si>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</si>
  <si>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</si>
  <si>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</si>
  <si>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</si>
  <si>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</si>
  <si>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</si>
  <si>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</si>
  <si>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</si>
  <si>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</si>
  <si>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</si>
  <si>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</si>
  <si>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</si>
  <si>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</si>
  <si>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</si>
  <si>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</si>
  <si>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</si>
  <si>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</si>
  <si>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</si>
  <si>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</si>
  <si>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</si>
  <si>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</si>
  <si>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</si>
  <si>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</si>
  <si>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</si>
  <si>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</si>
  <si>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</si>
  <si>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</si>
  <si>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</si>
  <si>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</si>
  <si>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</si>
  <si>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</si>
  <si>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</si>
  <si>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</si>
  <si>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</si>
  <si>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</si>
  <si>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</si>
  <si>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</si>
  <si>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</si>
  <si>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</si>
  <si>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</si>
  <si>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</si>
  <si>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</si>
  <si>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</si>
  <si>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</si>
  <si>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</si>
  <si>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</si>
  <si>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</si>
  <si>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</si>
  <si>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</si>
  <si>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</si>
  <si>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</si>
  <si>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</si>
  <si>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</si>
  <si>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</si>
  <si>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</si>
  <si>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</si>
  <si>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</si>
  <si>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</si>
  <si>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</si>
  <si>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</si>
  <si>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</si>
  <si>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</si>
  <si>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</si>
  <si>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</si>
  <si>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</si>
  <si>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</si>
  <si>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</si>
  <si>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</si>
  <si>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</si>
  <si>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</si>
  <si>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</si>
  <si>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</si>
  <si>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</si>
  <si>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</si>
  <si>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</si>
  <si>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</si>
  <si>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</si>
  <si>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</si>
  <si>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</si>
  <si>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</si>
  <si>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</si>
  <si>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</si>
  <si>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</si>
  <si>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</si>
  <si>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</si>
  <si>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</si>
  <si>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</si>
  <si>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</si>
  <si>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</si>
  <si>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</si>
  <si>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</si>
  <si>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</si>
  <si>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</si>
  <si>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</si>
  <si>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</si>
  <si>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</si>
  <si>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</si>
  <si>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</si>
  <si>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</si>
  <si>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</si>
  <si>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</si>
  <si>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</si>
  <si>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</si>
  <si>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</si>
  <si>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</si>
  <si>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</si>
  <si>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</si>
  <si>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</si>
  <si>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</si>
  <si>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</si>
  <si>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</si>
  <si>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</si>
  <si>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</si>
  <si>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</si>
  <si>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</si>
  <si>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</si>
  <si>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</si>
  <si>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</si>
  <si>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</si>
  <si>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</si>
  <si>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</si>
  <si>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</si>
  <si>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</si>
  <si>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</si>
  <si>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</si>
  <si>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</si>
  <si>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</si>
  <si>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</si>
  <si>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</si>
  <si>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</si>
  <si>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</si>
  <si>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</si>
  <si>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</si>
  <si>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</si>
  <si>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</si>
  <si>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</si>
  <si>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</si>
  <si>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</si>
  <si>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</si>
  <si>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</si>
  <si>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</si>
  <si>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</si>
  <si>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</si>
  <si>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</si>
  <si>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</si>
  <si>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</si>
  <si>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</si>
  <si>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</si>
  <si>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</si>
  <si>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</si>
  <si>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</si>
  <si>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</si>
  <si>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</si>
  <si>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</si>
  <si>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</si>
  <si>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</si>
  <si>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</si>
  <si>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</si>
  <si>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</si>
  <si>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</si>
  <si>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</si>
  <si>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</si>
  <si>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</si>
  <si>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</si>
  <si>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</si>
  <si>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</si>
  <si>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</si>
  <si>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</si>
  <si>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</si>
  <si>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</si>
  <si>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</si>
  <si>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</si>
  <si>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</si>
  <si>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</si>
  <si>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</si>
  <si>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</si>
  <si>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</si>
  <si>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</si>
  <si>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</si>
  <si>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</si>
  <si>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</si>
  <si>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</si>
  <si>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</si>
  <si>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</si>
  <si>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</si>
  <si>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</si>
  <si>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</si>
  <si>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</si>
  <si>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</si>
  <si>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</si>
  <si>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</si>
  <si>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</si>
  <si>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</si>
  <si>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</si>
  <si>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</si>
  <si>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</si>
  <si>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</si>
  <si>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</si>
  <si>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</si>
  <si>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</si>
  <si>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</si>
  <si>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</si>
  <si>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</si>
  <si>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</si>
  <si>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</si>
  <si>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</si>
  <si>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</si>
  <si>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</si>
  <si>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</si>
  <si>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</si>
  <si>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</si>
  <si>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</si>
  <si>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</si>
  <si>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</si>
  <si>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</si>
  <si>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</si>
  <si>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</si>
  <si>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</si>
  <si>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</si>
  <si>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</si>
  <si>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</si>
  <si>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</si>
  <si>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</si>
  <si>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</si>
  <si>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</si>
  <si>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</si>
  <si>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</si>
  <si>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</si>
  <si>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</si>
  <si>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</si>
  <si>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</si>
  <si>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</si>
  <si>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</si>
  <si>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</si>
  <si>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</si>
  <si>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</si>
  <si>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</si>
  <si>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</si>
  <si>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</si>
  <si>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</si>
  <si>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</si>
  <si>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</si>
  <si>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</si>
  <si>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</si>
  <si>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</si>
  <si>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</si>
  <si>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</si>
  <si>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</si>
  <si>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</si>
  <si>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</si>
  <si>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</si>
  <si>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</si>
  <si>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</si>
  <si>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</si>
  <si>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</si>
  <si>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</si>
  <si>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</si>
  <si>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</si>
  <si>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</si>
  <si>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</si>
  <si>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</si>
  <si>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</si>
  <si>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</si>
  <si>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</si>
  <si>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</si>
  <si>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</si>
  <si>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</si>
  <si>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</si>
  <si>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</si>
  <si>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</si>
  <si>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</si>
  <si>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</si>
  <si>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</si>
  <si>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</si>
  <si>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</si>
  <si>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</si>
  <si>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</si>
  <si>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</si>
  <si>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</si>
  <si>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</si>
  <si>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</si>
  <si>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</si>
  <si>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</si>
  <si>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</si>
  <si>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</si>
  <si>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</si>
  <si>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</si>
  <si>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</si>
  <si>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</si>
  <si>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</si>
  <si>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</si>
  <si>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</si>
  <si>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</si>
  <si>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</si>
  <si>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</si>
  <si>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</si>
  <si>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</si>
  <si>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</si>
  <si>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</si>
  <si>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</si>
  <si>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</si>
  <si>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</si>
  <si>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</si>
  <si>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</si>
  <si>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</si>
  <si>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</si>
  <si>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</si>
  <si>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</si>
  <si>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</si>
  <si>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</si>
  <si>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</si>
  <si>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</si>
  <si>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</si>
  <si>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</si>
  <si>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</si>
  <si>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</si>
  <si>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</si>
  <si>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</si>
  <si>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</si>
  <si>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</si>
  <si>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</si>
  <si>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</si>
  <si>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</si>
  <si>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</si>
  <si>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</si>
  <si>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</si>
  <si>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</si>
  <si>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</si>
  <si>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</si>
  <si>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</si>
  <si>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</si>
  <si>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</si>
  <si>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</si>
  <si>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</si>
  <si>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</si>
  <si>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</si>
  <si>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</si>
  <si>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</si>
  <si>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</si>
  <si>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</si>
  <si>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</si>
  <si>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</si>
  <si>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</si>
  <si>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</si>
  <si>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</si>
  <si>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</si>
  <si>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</si>
  <si>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</si>
  <si>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</si>
  <si>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</si>
  <si>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</si>
  <si>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</si>
  <si>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</si>
  <si>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</si>
  <si>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</si>
  <si>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</si>
  <si>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</si>
  <si>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</si>
  <si>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</si>
  <si>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</si>
  <si>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</si>
  <si>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</si>
  <si>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</si>
  <si>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</si>
  <si>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</si>
  <si>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</si>
  <si>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</si>
  <si>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</si>
  <si>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</si>
  <si>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</si>
  <si>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</si>
  <si>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</si>
  <si>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</si>
  <si>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</si>
  <si>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</si>
  <si>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</si>
  <si>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</si>
  <si>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</si>
  <si>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</si>
  <si>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</si>
  <si>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</si>
  <si>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</si>
  <si>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</si>
  <si>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</si>
  <si>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</si>
  <si>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</si>
  <si>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</si>
  <si>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</si>
  <si>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</si>
  <si>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</si>
  <si>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</si>
  <si>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</si>
  <si>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</si>
  <si>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</si>
  <si>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</si>
  <si>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</si>
  <si>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</si>
  <si>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</si>
  <si>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</si>
  <si>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</si>
  <si>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</si>
  <si>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</si>
  <si>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</si>
  <si>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</si>
  <si>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</si>
  <si>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</si>
  <si>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</si>
  <si>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</si>
  <si>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</si>
  <si>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</si>
  <si>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</si>
  <si>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</si>
  <si>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</si>
  <si>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</si>
  <si>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</si>
  <si>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</si>
  <si>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</si>
  <si>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</si>
  <si>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</si>
  <si>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</si>
  <si>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</si>
  <si>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</si>
  <si>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</si>
  <si>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</si>
  <si>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</si>
  <si>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</si>
  <si>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</si>
  <si>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</si>
  <si>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</si>
  <si>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</si>
  <si>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</si>
  <si>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</si>
  <si>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</si>
  <si>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</si>
  <si>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</si>
  <si>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</si>
  <si>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</si>
  <si>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</si>
  <si>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</si>
  <si>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</si>
  <si>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</si>
  <si>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</si>
  <si>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</si>
  <si>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</si>
  <si>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</si>
  <si>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</si>
  <si>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</si>
  <si>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</si>
  <si>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</si>
  <si>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</si>
  <si>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</si>
  <si>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</si>
  <si>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</si>
  <si>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</si>
  <si>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</si>
  <si>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</si>
  <si>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</si>
  <si>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</si>
  <si>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</si>
  <si>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</si>
  <si>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</si>
  <si>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</si>
  <si>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</si>
  <si>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</si>
  <si>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</si>
  <si>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</si>
  <si>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</si>
  <si>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</si>
  <si>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</si>
  <si>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</si>
  <si>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</si>
  <si>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</si>
  <si>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</si>
  <si>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</si>
  <si>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</si>
  <si>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</si>
  <si>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</si>
  <si>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</si>
  <si>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</si>
  <si>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</si>
  <si>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</si>
  <si>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</si>
  <si>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</si>
  <si>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</si>
  <si>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</si>
  <si>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</si>
  <si>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</si>
  <si>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</si>
  <si>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</si>
  <si>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</si>
  <si>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</si>
  <si>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</si>
  <si>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</si>
  <si>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</si>
  <si>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</si>
  <si>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</si>
  <si>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</si>
  <si>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</si>
  <si>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</si>
  <si>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</si>
  <si>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</si>
  <si>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</si>
  <si>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</si>
  <si>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</si>
  <si>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</si>
  <si>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</si>
  <si>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</si>
  <si>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</si>
  <si>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</si>
  <si>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</si>
  <si>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</si>
  <si>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</si>
  <si>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</si>
  <si>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</si>
  <si>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</si>
  <si>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</si>
  <si>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</si>
  <si>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</si>
  <si>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</si>
  <si>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</si>
  <si>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</si>
  <si>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</si>
  <si>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</si>
  <si>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</si>
  <si>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</si>
  <si>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</si>
  <si>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</si>
  <si>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</si>
  <si>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</si>
  <si>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</si>
  <si>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</si>
  <si>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</si>
  <si>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</si>
  <si>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</si>
  <si>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</si>
  <si>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</si>
  <si>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</si>
  <si>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</si>
  <si>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</si>
  <si>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</si>
  <si>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</si>
  <si>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</si>
  <si>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</si>
  <si>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</si>
  <si>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</si>
  <si>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</si>
  <si>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</si>
  <si>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</si>
  <si>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</si>
  <si>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</si>
  <si>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</si>
  <si>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</si>
  <si>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</si>
  <si>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</si>
  <si>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</si>
  <si>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</si>
  <si>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</si>
  <si>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</si>
  <si>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</si>
  <si>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</si>
  <si>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</si>
  <si>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</si>
  <si>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</si>
  <si>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</si>
  <si>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</si>
  <si>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</si>
  <si>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</si>
  <si>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</si>
  <si>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</si>
  <si>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</si>
  <si>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</si>
  <si>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</si>
  <si>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</si>
  <si>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</si>
  <si>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</si>
  <si>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</si>
  <si>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</si>
  <si>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</si>
  <si>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</si>
  <si>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</si>
  <si>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</si>
  <si>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</si>
  <si>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</si>
  <si>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</si>
  <si>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</si>
  <si>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</si>
  <si>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</si>
  <si>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</si>
  <si>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</si>
  <si>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</si>
  <si>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</si>
  <si>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</si>
  <si>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</si>
  <si>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</si>
  <si>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</si>
  <si>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</si>
  <si>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</si>
  <si>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</si>
  <si>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</si>
  <si>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</si>
  <si>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</si>
  <si>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</si>
  <si>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</si>
  <si>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</si>
  <si>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</si>
  <si>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</si>
  <si>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</si>
  <si>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</si>
  <si>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</si>
  <si>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</si>
  <si>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</si>
  <si>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</si>
  <si>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</si>
  <si>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</si>
  <si>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</si>
  <si>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</si>
  <si>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</si>
  <si>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</si>
  <si>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</si>
  <si>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</si>
  <si>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</si>
  <si>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</si>
  <si>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</si>
  <si>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</si>
  <si>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</si>
  <si>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</si>
  <si>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</si>
  <si>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</si>
  <si>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</si>
  <si>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</si>
  <si>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</si>
  <si>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</si>
  <si>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</si>
  <si>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</si>
  <si>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</si>
  <si>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</si>
  <si>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</si>
  <si>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</si>
  <si>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</si>
  <si>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</si>
  <si>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</si>
  <si>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</si>
  <si>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</si>
  <si>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</si>
  <si>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</si>
  <si>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</si>
  <si>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</si>
  <si>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</si>
  <si>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</si>
  <si>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</si>
  <si>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</si>
  <si>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</si>
  <si>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</si>
  <si>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</si>
  <si>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</si>
  <si>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</si>
  <si>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</si>
  <si>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</si>
  <si>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</si>
  <si>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</si>
  <si>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</si>
  <si>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</si>
  <si>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</si>
  <si>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</si>
  <si>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</si>
  <si>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</si>
  <si>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</si>
  <si>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</si>
  <si>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</si>
  <si>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</si>
  <si>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</si>
  <si>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</si>
  <si>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</si>
  <si>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</si>
  <si>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</si>
  <si>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</si>
  <si>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</si>
  <si>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</si>
  <si>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</si>
  <si>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</si>
  <si>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</si>
  <si>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</si>
  <si>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</si>
  <si>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</si>
  <si>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</si>
  <si>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</si>
  <si>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</si>
  <si>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</si>
  <si>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</si>
  <si>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</si>
  <si>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</si>
  <si>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</si>
  <si>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</si>
  <si>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</si>
  <si>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</si>
  <si>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</si>
  <si>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</si>
  <si>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</si>
  <si>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</si>
  <si>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</si>
  <si>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</si>
  <si>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</si>
  <si>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</si>
  <si>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</si>
  <si>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</si>
  <si>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</si>
  <si>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</si>
  <si>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</si>
  <si>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</si>
  <si>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</si>
  <si>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</si>
  <si>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</si>
  <si>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</si>
  <si>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</si>
  <si>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</si>
  <si>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</si>
  <si>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</si>
  <si>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</si>
  <si>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</si>
  <si>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</si>
  <si>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</si>
  <si>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</si>
  <si>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</si>
  <si>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</si>
  <si>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</si>
  <si>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</si>
  <si>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</si>
  <si>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</si>
  <si>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</si>
  <si>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</si>
  <si>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</si>
  <si>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</si>
  <si>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</si>
  <si>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</si>
  <si>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</si>
  <si>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</si>
  <si>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</si>
  <si>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</si>
  <si>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</si>
  <si>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</si>
  <si>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</si>
  <si>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</si>
  <si>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</si>
  <si>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</si>
  <si>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</si>
  <si>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</si>
  <si>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</si>
  <si>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</si>
  <si>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</si>
  <si>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</si>
  <si>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</si>
  <si>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</si>
  <si>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</si>
  <si>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</si>
  <si>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</si>
  <si>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</si>
  <si>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</si>
  <si>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</si>
  <si>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</si>
  <si>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</si>
  <si>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</si>
  <si>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</si>
  <si>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</si>
  <si>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</si>
  <si>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</si>
  <si>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</si>
  <si>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</si>
  <si>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</si>
  <si>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</si>
  <si>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</si>
  <si>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</si>
  <si>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</si>
  <si>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</si>
  <si>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</si>
  <si>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</si>
  <si>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</si>
  <si>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</si>
  <si>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</si>
  <si>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</si>
  <si>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</si>
  <si>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</si>
  <si>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</si>
  <si>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</si>
  <si>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</si>
  <si>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</si>
  <si>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</si>
  <si>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</si>
  <si>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</si>
  <si>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</si>
  <si>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</si>
  <si>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</si>
  <si>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</si>
  <si>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</si>
  <si>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</si>
  <si>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</si>
  <si>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</si>
  <si>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</si>
  <si>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</si>
  <si>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</si>
  <si>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</si>
  <si>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</si>
  <si>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</si>
  <si>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</si>
  <si>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</si>
  <si>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</si>
  <si>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</si>
  <si>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</si>
  <si>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</si>
  <si>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</si>
  <si>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</si>
  <si>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</si>
  <si>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</si>
  <si>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</si>
  <si>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</si>
  <si>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</si>
  <si>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</si>
  <si>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</si>
  <si>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</si>
  <si>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</si>
  <si>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</si>
  <si>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</si>
  <si>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</si>
  <si>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</si>
  <si>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</si>
  <si>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</si>
  <si>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</si>
  <si>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</si>
  <si>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</si>
  <si>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</si>
  <si>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</si>
  <si>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</si>
  <si>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</si>
  <si>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</si>
  <si>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</si>
  <si>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</si>
  <si>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</si>
  <si>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</si>
  <si>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</si>
  <si>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</si>
  <si>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</si>
  <si>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</si>
  <si>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</si>
  <si>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</si>
  <si>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</si>
  <si>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</si>
  <si>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</si>
  <si>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</si>
  <si>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</si>
  <si>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</si>
  <si>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</si>
  <si>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</si>
  <si>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</si>
  <si>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</si>
  <si>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</si>
  <si>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</si>
  <si>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</si>
  <si>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</si>
  <si>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</si>
  <si>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</si>
  <si>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</si>
  <si>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</si>
  <si>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</si>
  <si>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</si>
  <si>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</si>
  <si>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</si>
  <si>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</si>
  <si>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</si>
  <si>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</si>
  <si>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</si>
  <si>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</si>
  <si>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</si>
  <si>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</si>
  <si>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</si>
  <si>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</si>
  <si>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</si>
  <si>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</si>
  <si>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</si>
  <si>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</si>
  <si>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</si>
  <si>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</si>
  <si>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</si>
  <si>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</si>
  <si>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</si>
  <si>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</si>
  <si>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</si>
  <si>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</si>
  <si>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</si>
  <si>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</si>
  <si>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</si>
  <si>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</si>
  <si>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</si>
  <si>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</si>
  <si>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</si>
  <si>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</si>
  <si>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</si>
  <si>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</si>
  <si>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</si>
  <si>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</si>
  <si>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</si>
  <si>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</si>
  <si>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</si>
  <si>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</si>
  <si>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</si>
  <si>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</si>
  <si>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</si>
  <si>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</si>
  <si>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</si>
  <si>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</si>
  <si>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</si>
  <si>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</si>
  <si>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</si>
  <si>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</si>
  <si>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</si>
  <si>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</si>
  <si>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</si>
  <si>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</si>
  <si>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</si>
  <si>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</si>
  <si>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</si>
  <si>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</si>
  <si>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</si>
  <si>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</si>
  <si>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</si>
  <si>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</si>
  <si>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</si>
  <si>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</si>
  <si>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</si>
  <si>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</si>
  <si>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</si>
  <si>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</si>
  <si>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</si>
  <si>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</si>
  <si>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</si>
  <si>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</si>
  <si>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</si>
  <si>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</si>
  <si>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</si>
  <si>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</si>
  <si>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</si>
  <si>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</si>
  <si>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</si>
  <si>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</si>
  <si>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</si>
  <si>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</si>
  <si>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</si>
  <si>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</si>
  <si>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</si>
  <si>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</si>
  <si>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</si>
  <si>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</si>
  <si>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</si>
  <si>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</si>
  <si>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</si>
  <si>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</si>
  <si>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</si>
  <si>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</si>
  <si>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</si>
  <si>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</si>
  <si>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</si>
  <si>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</si>
  <si>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</si>
  <si>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</si>
  <si>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</si>
  <si>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</si>
  <si>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</si>
  <si>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</si>
  <si>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</si>
  <si>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</si>
  <si>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</si>
  <si>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</si>
  <si>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</si>
  <si>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</si>
  <si>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</si>
  <si>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</si>
  <si>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</si>
  <si>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</si>
  <si>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</si>
  <si>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</si>
  <si>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</si>
  <si>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</si>
  <si>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</si>
  <si>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</si>
  <si>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</si>
  <si>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</si>
  <si>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</si>
  <si>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</si>
  <si>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</si>
  <si>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</si>
  <si>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</si>
  <si>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</si>
  <si>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</si>
  <si>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</si>
  <si>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</si>
  <si>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</si>
  <si>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</si>
  <si>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</si>
  <si>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</si>
  <si>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</si>
  <si>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</si>
  <si>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</si>
  <si>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</si>
  <si>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</si>
  <si>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</si>
  <si>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</si>
  <si>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</si>
  <si>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</si>
  <si>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</si>
  <si>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</si>
  <si>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</si>
  <si>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</si>
  <si>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</si>
  <si>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</si>
  <si>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</si>
  <si>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</si>
  <si>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</si>
  <si>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</si>
  <si>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</si>
  <si>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</si>
  <si>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</si>
  <si>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</si>
  <si>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</si>
  <si>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</si>
  <si>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</si>
  <si>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</si>
  <si>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</si>
  <si>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</si>
  <si>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</si>
  <si>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</si>
  <si>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</si>
  <si>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</si>
  <si>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</si>
  <si>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</si>
  <si>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</si>
  <si>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</si>
  <si>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</si>
  <si>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</si>
  <si>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</si>
  <si>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</si>
  <si>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</si>
  <si>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</si>
  <si>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</si>
  <si>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</si>
  <si>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</si>
  <si>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</si>
  <si>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</si>
  <si>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</si>
  <si>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</si>
  <si>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</si>
  <si>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</si>
  <si>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</si>
  <si>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</si>
  <si>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</si>
  <si>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</si>
  <si>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</si>
  <si>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</si>
  <si>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</si>
  <si>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</si>
  <si>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</si>
  <si>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</si>
  <si>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</si>
  <si>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</si>
  <si>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</si>
  <si>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</si>
  <si>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</si>
  <si>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</si>
  <si>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</si>
  <si>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</si>
  <si>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</si>
  <si>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</si>
  <si>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</si>
  <si>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</si>
  <si>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</si>
  <si>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</si>
  <si>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</si>
  <si>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</si>
  <si>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</si>
  <si>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</si>
  <si>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</si>
  <si>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</si>
  <si>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</si>
  <si>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</si>
  <si>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</si>
  <si>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</si>
  <si>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</si>
  <si>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</si>
  <si>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</si>
  <si>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</si>
  <si>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</si>
  <si>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</si>
  <si>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</si>
  <si>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</si>
  <si>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</si>
  <si>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</si>
  <si>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</si>
  <si>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</si>
  <si>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</si>
  <si>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</si>
  <si>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</si>
  <si>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</si>
  <si>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</si>
  <si>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</si>
  <si>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</si>
  <si>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</si>
  <si>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</si>
  <si>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</si>
  <si>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</si>
  <si>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</si>
  <si>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</si>
  <si>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</si>
  <si>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</si>
  <si>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</si>
  <si>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</si>
  <si>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</si>
  <si>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</si>
  <si>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</si>
  <si>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</si>
  <si>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</si>
  <si>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</si>
  <si>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</si>
  <si>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</si>
  <si>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</si>
  <si>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</si>
  <si>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</si>
  <si>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</si>
  <si>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</si>
  <si>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</si>
  <si>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</si>
  <si>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</si>
  <si>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</si>
  <si>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</si>
  <si>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</si>
  <si>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</si>
  <si>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</si>
  <si>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</si>
  <si>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</si>
  <si>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</si>
  <si>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</si>
  <si>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</si>
  <si>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</si>
  <si>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</si>
  <si>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</si>
  <si>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</si>
  <si>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</si>
  <si>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</si>
  <si>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</si>
  <si>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</si>
  <si>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</si>
  <si>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</si>
  <si>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</si>
  <si>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</si>
  <si>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</si>
  <si>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</si>
  <si>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</si>
  <si>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</si>
  <si>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</si>
  <si>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</si>
  <si>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</si>
  <si>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</si>
  <si>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</si>
  <si>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</si>
  <si>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</si>
  <si>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</si>
  <si>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</si>
  <si>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</si>
  <si>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</si>
  <si>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</si>
  <si>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</si>
  <si>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</si>
  <si>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</si>
  <si>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</si>
  <si>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</si>
  <si>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</si>
  <si>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</si>
  <si>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</si>
  <si>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</si>
  <si>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</si>
  <si>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</si>
  <si>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</si>
  <si>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</si>
  <si>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</si>
  <si>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</si>
  <si>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</si>
  <si>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</si>
  <si>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</si>
  <si>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</si>
  <si>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</si>
  <si>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</si>
  <si>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</si>
  <si>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</si>
  <si>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</si>
  <si>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</si>
  <si>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</si>
  <si>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</si>
  <si>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</si>
  <si>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</si>
  <si>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</si>
  <si>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</si>
  <si>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</si>
  <si>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</si>
  <si>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</si>
  <si>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</si>
  <si>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</si>
  <si>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</si>
  <si>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</si>
  <si>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</si>
  <si>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</si>
  <si>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</si>
  <si>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</si>
  <si>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</si>
  <si>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</si>
  <si>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</si>
  <si>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</si>
  <si>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</si>
  <si>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</si>
  <si>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</si>
  <si>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</si>
  <si>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</si>
  <si>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</si>
  <si>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</si>
  <si>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</si>
  <si>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</si>
  <si>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</si>
  <si>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</si>
  <si>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</si>
  <si>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</si>
  <si>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</si>
  <si>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</si>
  <si>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</si>
  <si>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</si>
  <si>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</si>
  <si>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</si>
  <si>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</si>
  <si>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</si>
  <si>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</si>
  <si>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</si>
  <si>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</si>
  <si>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</si>
  <si>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</si>
  <si>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</si>
  <si>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</si>
  <si>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</si>
  <si>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</si>
  <si>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</si>
  <si>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</si>
  <si>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</si>
  <si>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</si>
  <si>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</si>
  <si>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</si>
  <si>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</si>
  <si>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</si>
  <si>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</si>
  <si>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</si>
  <si>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</si>
  <si>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</si>
  <si>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</si>
  <si>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</si>
  <si>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</si>
  <si>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</si>
  <si>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</si>
  <si>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</si>
  <si>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</si>
  <si>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</si>
  <si>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</si>
  <si>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</si>
  <si>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</si>
  <si>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</si>
  <si>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</si>
  <si>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</si>
  <si>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</si>
  <si>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</si>
  <si>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</si>
  <si>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</si>
  <si>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</si>
  <si>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</si>
  <si>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</si>
  <si>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</si>
  <si>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</si>
  <si>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</si>
  <si>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</si>
  <si>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</si>
  <si>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</si>
  <si>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</si>
  <si>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</si>
  <si>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</si>
  <si>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</si>
  <si>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</si>
  <si>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</si>
  <si>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</si>
  <si>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</si>
  <si>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</si>
  <si>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</si>
  <si>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</si>
  <si>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</si>
  <si>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</si>
  <si>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</si>
  <si>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</si>
  <si>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</si>
  <si>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</si>
  <si>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</si>
  <si>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</si>
  <si>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</si>
  <si>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</si>
  <si>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</si>
  <si>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</si>
  <si>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</si>
  <si>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</si>
  <si>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</si>
  <si>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</si>
  <si>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</si>
  <si>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</si>
  <si>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</si>
  <si>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</si>
  <si>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</si>
  <si>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</si>
  <si>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</si>
  <si>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</si>
  <si>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</si>
  <si>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</si>
  <si>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</si>
  <si>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</si>
  <si>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</si>
  <si>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</si>
  <si>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</si>
  <si>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</si>
  <si>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</si>
  <si>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</si>
  <si>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</si>
  <si>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</si>
  <si>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</si>
  <si>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</si>
  <si>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</si>
  <si>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</si>
  <si>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</si>
  <si>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</si>
  <si>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</si>
  <si>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</si>
  <si>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</si>
  <si>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</si>
  <si>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</si>
  <si>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</si>
  <si>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</si>
  <si>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</si>
  <si>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</si>
  <si>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</si>
  <si>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</si>
  <si>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</si>
  <si>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</si>
  <si>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</si>
  <si>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</si>
  <si>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</si>
  <si>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</si>
  <si>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</si>
  <si>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</si>
  <si>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</si>
  <si>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</si>
  <si>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</si>
  <si>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</si>
  <si>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</si>
  <si>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</si>
  <si>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</si>
  <si>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</si>
  <si>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</si>
  <si>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</si>
  <si>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</si>
  <si>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</si>
  <si>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</si>
  <si>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</si>
  <si>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</si>
  <si>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</si>
  <si>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</si>
  <si>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</si>
  <si>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</si>
  <si>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</si>
  <si>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</si>
  <si>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</si>
  <si>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</si>
  <si>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</si>
  <si>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</si>
  <si>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</si>
  <si>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</si>
  <si>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</si>
  <si>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</si>
  <si>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</si>
  <si>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</si>
  <si>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</si>
  <si>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</si>
  <si>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</si>
  <si>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</si>
  <si>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</si>
  <si>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</si>
  <si>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</si>
  <si>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</si>
  <si>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</si>
  <si>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</si>
  <si>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</si>
  <si>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</si>
  <si>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</si>
  <si>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</si>
  <si>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</si>
  <si>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</si>
  <si>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</si>
  <si>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</si>
  <si>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</si>
  <si>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</si>
  <si>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</si>
  <si>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</si>
  <si>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</si>
  <si>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</si>
  <si>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</si>
  <si>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</si>
  <si>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</si>
  <si>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</si>
  <si>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</si>
  <si>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</si>
  <si>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</si>
  <si>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</si>
  <si>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</si>
  <si>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</si>
  <si>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</si>
  <si>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</si>
  <si>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</si>
  <si>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</si>
  <si>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</si>
  <si>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</si>
  <si>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</si>
  <si>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</si>
  <si>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</si>
  <si>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</si>
  <si>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</si>
  <si>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</si>
  <si>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</si>
  <si>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</si>
  <si>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</si>
  <si>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</si>
  <si>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</si>
  <si>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</si>
  <si>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</si>
  <si>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</si>
  <si>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</si>
  <si>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</si>
  <si>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</si>
  <si>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</si>
  <si>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</si>
  <si>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</si>
  <si>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</si>
  <si>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</si>
  <si>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</si>
  <si>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</si>
  <si>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</si>
  <si>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</si>
  <si>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</si>
  <si>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</si>
  <si>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</si>
  <si>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</si>
  <si>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</si>
  <si>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</si>
  <si>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</si>
  <si>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</si>
  <si>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</si>
  <si>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</si>
  <si>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</si>
  <si>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</si>
  <si>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</si>
  <si>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</si>
  <si>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</si>
  <si>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</si>
  <si>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</si>
  <si>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</si>
  <si>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</si>
  <si>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</si>
  <si>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</si>
  <si>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</si>
  <si>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</si>
  <si>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</si>
  <si>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</si>
  <si>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</si>
  <si>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</si>
  <si>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</si>
  <si>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</si>
  <si>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</si>
  <si>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</si>
  <si>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</si>
  <si>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</si>
  <si>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</si>
  <si>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</si>
  <si>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</si>
  <si>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</si>
  <si>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</si>
  <si>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</si>
  <si>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</si>
  <si>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</si>
  <si>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</si>
  <si>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</si>
  <si>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</si>
  <si>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</si>
  <si>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</si>
  <si>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</si>
  <si>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</si>
  <si>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</si>
  <si>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</si>
  <si>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</si>
  <si>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</si>
  <si>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</si>
  <si>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</si>
  <si>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</si>
  <si>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</si>
  <si>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</si>
  <si>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</si>
  <si>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</si>
  <si>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</si>
  <si>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</si>
  <si>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</si>
  <si>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</si>
  <si>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</si>
  <si>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</si>
  <si>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</si>
  <si>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</si>
  <si>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</si>
  <si>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</si>
  <si>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</si>
  <si>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</si>
  <si>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</si>
  <si>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</si>
  <si>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</si>
  <si>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</si>
  <si>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</si>
  <si>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</si>
  <si>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</si>
  <si>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</si>
  <si>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</si>
  <si>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</si>
  <si>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</si>
  <si>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</si>
  <si>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</si>
  <si>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</si>
  <si>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</si>
  <si>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</si>
  <si>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</si>
  <si>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</si>
  <si>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</si>
  <si>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</si>
  <si>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</si>
  <si>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</si>
  <si>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</si>
  <si>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</si>
  <si>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</si>
  <si>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</si>
  <si>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</si>
  <si>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</si>
  <si>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</si>
  <si>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</si>
  <si>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</si>
  <si>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</si>
  <si>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</si>
  <si>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</si>
  <si>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</si>
  <si>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</si>
  <si>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</si>
  <si>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</si>
  <si>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</si>
  <si>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</si>
  <si>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</si>
  <si>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</si>
  <si>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</si>
  <si>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</si>
  <si>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</si>
  <si>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</si>
  <si>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</si>
  <si>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</si>
  <si>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</si>
  <si>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</si>
  <si>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</si>
  <si>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</si>
  <si>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</si>
  <si>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</si>
  <si>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</si>
  <si>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</si>
  <si>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</si>
  <si>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</si>
  <si>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</si>
  <si>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</si>
  <si>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</si>
  <si>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</si>
  <si>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</si>
  <si>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</si>
  <si>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</si>
  <si>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</si>
  <si>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</si>
  <si>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</si>
  <si>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</si>
  <si>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</si>
  <si>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</si>
  <si>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</si>
  <si>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</si>
  <si>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</si>
  <si>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</si>
  <si>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</si>
  <si>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</si>
  <si>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</si>
  <si>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</si>
  <si>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</si>
  <si>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</si>
  <si>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</si>
  <si>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</si>
  <si>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</si>
  <si>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</si>
  <si>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</si>
  <si>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</si>
  <si>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</si>
  <si>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</si>
  <si>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</si>
  <si>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</si>
  <si>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</si>
  <si>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</si>
  <si>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</si>
  <si>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</si>
  <si>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</si>
  <si>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</si>
  <si>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</si>
  <si>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</si>
  <si>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</si>
  <si>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</si>
  <si>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</si>
  <si>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</si>
  <si>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</si>
  <si>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</si>
  <si>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</si>
  <si>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</si>
  <si>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</si>
  <si>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</si>
  <si>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</si>
  <si>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</si>
  <si>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</si>
  <si>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</si>
  <si>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</si>
  <si>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</si>
  <si>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</si>
  <si>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</si>
  <si>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</si>
  <si>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</si>
  <si>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</si>
  <si>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</si>
  <si>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</si>
  <si>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</si>
  <si>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</si>
  <si>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</si>
  <si>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</si>
  <si>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</si>
  <si>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</si>
  <si>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</si>
  <si>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</si>
  <si>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</si>
  <si>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</si>
  <si>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</si>
  <si>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</si>
  <si>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</si>
  <si>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</si>
  <si>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</si>
  <si>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</si>
  <si>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</si>
  <si>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</si>
  <si>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</si>
  <si>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</si>
  <si>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</si>
  <si>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</si>
  <si>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</si>
  <si>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</si>
  <si>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</si>
  <si>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</si>
  <si>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</si>
  <si>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</si>
  <si>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</si>
  <si>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</si>
  <si>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</si>
  <si>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</si>
  <si>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</si>
  <si>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</si>
  <si>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</si>
  <si>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</si>
  <si>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</si>
  <si>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</si>
  <si>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</si>
  <si>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</si>
  <si>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</si>
  <si>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</si>
  <si>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</si>
  <si>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</si>
  <si>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</si>
  <si>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</si>
  <si>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</si>
  <si>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</si>
  <si>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</si>
  <si>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</si>
  <si>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</si>
  <si>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</si>
  <si>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</si>
  <si>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</si>
  <si>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</si>
  <si>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</si>
  <si>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</si>
  <si>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</si>
  <si>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</si>
  <si>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</si>
  <si>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</si>
  <si>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</si>
  <si>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</si>
  <si>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</si>
  <si>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</si>
  <si>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</si>
  <si>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</si>
  <si>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</si>
  <si>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</si>
  <si>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</si>
  <si>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</si>
  <si>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</si>
  <si>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</si>
  <si>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</si>
  <si>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</si>
  <si>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</si>
  <si>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</si>
  <si>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</si>
  <si>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</si>
  <si>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</si>
  <si>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</si>
  <si>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</si>
  <si>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</si>
  <si>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</si>
  <si>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</si>
  <si>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</si>
  <si>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</si>
  <si>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</si>
  <si>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</si>
  <si>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</si>
  <si>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</si>
  <si>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</si>
  <si>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</si>
  <si>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</si>
  <si>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</si>
  <si>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</si>
  <si>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</si>
  <si>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</si>
  <si>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</si>
  <si>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</si>
  <si>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</si>
  <si>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</si>
  <si>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</si>
  <si>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</si>
  <si>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</si>
  <si>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</si>
  <si>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</si>
  <si>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</si>
  <si>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</si>
  <si>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</si>
  <si>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</si>
  <si>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</si>
  <si>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</si>
  <si>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</si>
  <si>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</si>
  <si>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</si>
  <si>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</si>
  <si>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</si>
  <si>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</si>
  <si>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</si>
  <si>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</si>
  <si>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</si>
  <si>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</si>
  <si>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</si>
  <si>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</si>
  <si>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</si>
  <si>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</si>
  <si>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</si>
  <si>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</si>
  <si>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</si>
  <si>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</si>
  <si>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</si>
  <si>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</si>
  <si>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</si>
  <si>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</si>
  <si>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</si>
  <si>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</si>
  <si>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</si>
  <si>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</si>
  <si>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</si>
  <si>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</si>
  <si>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</si>
  <si>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</si>
  <si>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</si>
  <si>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</si>
  <si>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</si>
  <si>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</si>
  <si>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</si>
  <si>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</si>
  <si>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</si>
  <si>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</si>
  <si>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</si>
  <si>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</si>
  <si>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</si>
  <si>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</si>
  <si>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</si>
  <si>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</si>
  <si>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</si>
  <si>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</si>
  <si>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</si>
  <si>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</si>
  <si>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</si>
  <si>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</si>
  <si>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</si>
  <si>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</si>
  <si>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</si>
  <si>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</si>
  <si>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</si>
  <si>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</si>
  <si>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</si>
  <si>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</si>
  <si>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</si>
  <si>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</si>
  <si>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</si>
  <si>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</si>
  <si>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</si>
  <si>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</si>
  <si>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</si>
  <si>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</si>
  <si>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</si>
  <si>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</si>
  <si>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</si>
  <si>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</si>
  <si>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</si>
  <si>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</si>
  <si>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</si>
  <si>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</si>
  <si>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</si>
  <si>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</si>
  <si>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</si>
  <si>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</si>
  <si>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</si>
  <si>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</si>
  <si>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</si>
  <si>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</si>
  <si>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</si>
  <si>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</si>
  <si>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</si>
  <si>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</si>
  <si>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</si>
  <si>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</si>
  <si>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</si>
  <si>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</si>
  <si>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</si>
  <si>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</si>
  <si>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</si>
  <si>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</si>
  <si>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</si>
  <si>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</si>
  <si>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</si>
  <si>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</si>
  <si>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</si>
  <si>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</si>
  <si>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</si>
  <si>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</si>
  <si>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</si>
  <si>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</si>
  <si>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</si>
  <si>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</si>
  <si>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</si>
  <si>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</si>
  <si>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</si>
  <si>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</si>
  <si>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</si>
  <si>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</si>
  <si>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</si>
  <si>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</si>
  <si>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</si>
  <si>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</si>
  <si>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</si>
  <si>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</si>
  <si>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</si>
  <si>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</si>
  <si>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</si>
  <si>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</si>
  <si>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</si>
  <si>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</si>
  <si>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</si>
  <si>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</si>
  <si>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</si>
  <si>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</si>
  <si>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</si>
  <si>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</si>
  <si>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</si>
  <si>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</si>
  <si>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</si>
  <si>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</si>
  <si>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</si>
  <si>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</si>
  <si>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</si>
  <si>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</si>
  <si>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</si>
  <si>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</si>
  <si>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</si>
  <si>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</si>
  <si>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</si>
  <si>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</si>
  <si>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</si>
  <si>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</si>
  <si>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</si>
  <si>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</si>
  <si>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</si>
  <si>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</si>
  <si>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</si>
  <si>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</si>
  <si>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</si>
  <si>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</si>
  <si>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</si>
  <si>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</si>
  <si>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</si>
  <si>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</si>
  <si>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</si>
  <si>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</si>
  <si>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</si>
  <si>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</si>
  <si>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</si>
  <si>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</si>
  <si>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</si>
  <si>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</si>
  <si>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</si>
  <si>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</si>
  <si>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</si>
  <si>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</si>
  <si>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</si>
  <si>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</si>
  <si>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</si>
  <si>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</si>
  <si>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</si>
  <si>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</si>
  <si>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</si>
  <si>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</si>
  <si>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</si>
  <si>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</si>
  <si>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</si>
  <si>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</si>
  <si>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</si>
  <si>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</si>
  <si>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</si>
  <si>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</si>
  <si>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</si>
  <si>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</si>
  <si>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</si>
  <si>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</si>
  <si>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</si>
  <si>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</si>
  <si>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</si>
  <si>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</si>
  <si>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</si>
  <si>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</si>
  <si>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</si>
  <si>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</si>
  <si>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</si>
  <si>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</si>
  <si>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</si>
  <si>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</si>
  <si>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</si>
  <si>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</si>
  <si>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</si>
  <si>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</si>
  <si>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</si>
  <si>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</si>
  <si>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</si>
  <si>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</si>
  <si>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</si>
  <si>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</si>
  <si>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</si>
  <si>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</si>
  <si>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</si>
  <si>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</si>
  <si>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</si>
  <si>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</si>
  <si>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</si>
  <si>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</si>
  <si>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</si>
  <si>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</si>
  <si>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</si>
  <si>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</si>
  <si>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</si>
  <si>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</si>
  <si>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</si>
  <si>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</si>
  <si>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</si>
  <si>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</si>
  <si>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</si>
  <si>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</si>
  <si>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</si>
  <si>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</si>
  <si>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</si>
  <si>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</si>
  <si>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</si>
  <si>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</si>
  <si>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</si>
  <si>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</si>
  <si>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</si>
  <si>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</si>
  <si>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</si>
  <si>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</si>
  <si>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</si>
  <si>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</si>
  <si>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</si>
  <si>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</si>
  <si>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</si>
  <si>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</si>
  <si>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</si>
  <si>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</si>
  <si>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</si>
  <si>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</si>
  <si>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</si>
  <si>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</si>
  <si>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</si>
  <si>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</si>
  <si>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</si>
  <si>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</si>
  <si>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</si>
  <si>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</si>
  <si>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</si>
  <si>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</si>
  <si>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</si>
  <si>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</si>
  <si>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</si>
  <si>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</si>
  <si>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</si>
  <si>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</si>
  <si>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</si>
  <si>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</si>
  <si>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</si>
  <si>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</si>
  <si>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</si>
  <si>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</si>
  <si>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</si>
  <si>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</si>
  <si>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</si>
  <si>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</si>
  <si>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</si>
  <si>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</si>
  <si>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</si>
  <si>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</si>
  <si>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</si>
  <si>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</si>
  <si>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</si>
  <si>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</si>
  <si>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</si>
  <si>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</si>
  <si>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</si>
  <si>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</si>
  <si>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</si>
  <si>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</si>
  <si>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</si>
  <si>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</si>
  <si>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</si>
  <si>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</si>
  <si>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</si>
  <si>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</si>
  <si>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</si>
  <si>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</si>
  <si>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</si>
  <si>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</si>
  <si>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</si>
  <si>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</si>
  <si>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</si>
  <si>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</si>
  <si>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</si>
  <si>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</si>
  <si>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</si>
  <si>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</si>
  <si>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</si>
  <si>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</si>
  <si>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</si>
  <si>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</si>
  <si>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</si>
  <si>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</si>
  <si>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</si>
  <si>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</si>
  <si>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</si>
  <si>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</si>
  <si>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</si>
  <si>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</si>
  <si>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</si>
  <si>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</si>
  <si>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</si>
  <si>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</si>
  <si>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</si>
  <si>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</si>
  <si>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</si>
  <si>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</si>
  <si>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</si>
  <si>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</si>
  <si>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</si>
  <si>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</si>
  <si>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</si>
  <si>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</si>
  <si>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</si>
  <si>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</si>
  <si>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</si>
  <si>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</si>
  <si>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</si>
  <si>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</si>
  <si>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</si>
  <si>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</si>
  <si>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</si>
  <si>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</si>
  <si>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</si>
  <si>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</si>
  <si>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</si>
  <si>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</si>
  <si>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</si>
  <si>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</si>
  <si>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</si>
  <si>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</si>
  <si>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</si>
  <si>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</si>
  <si>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</si>
  <si>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</si>
  <si>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</si>
  <si>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</si>
  <si>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</si>
  <si>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</si>
  <si>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</si>
  <si>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</si>
  <si>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</si>
  <si>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</si>
  <si>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</si>
  <si>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</si>
  <si>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</si>
  <si>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</si>
  <si>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</si>
  <si>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</si>
  <si>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</si>
  <si>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</si>
  <si>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</si>
  <si>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</si>
  <si>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</si>
  <si>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</si>
  <si>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</si>
  <si>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</si>
  <si>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</si>
  <si>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</si>
  <si>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</si>
  <si>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</si>
  <si>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</si>
  <si>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</si>
  <si>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</si>
  <si>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</si>
  <si>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</si>
  <si>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</si>
  <si>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</si>
  <si>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</si>
  <si>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</si>
  <si>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</si>
  <si>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</si>
  <si>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</si>
  <si>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</si>
  <si>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</si>
  <si>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</si>
  <si>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</si>
  <si>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</si>
  <si>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</si>
  <si>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</si>
  <si>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</si>
  <si>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</si>
  <si>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</si>
  <si>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</si>
  <si>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</si>
  <si>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</si>
  <si>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</si>
  <si>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</si>
  <si>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</si>
  <si>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</si>
  <si>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</si>
  <si>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</si>
  <si>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</si>
  <si>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</si>
  <si>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</si>
  <si>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</si>
  <si>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</si>
  <si>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</si>
  <si>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</si>
  <si>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</si>
  <si>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</si>
  <si>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</si>
  <si>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</si>
  <si>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</si>
  <si>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</si>
  <si>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</si>
  <si>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</si>
  <si>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</si>
  <si>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</si>
  <si>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</si>
  <si>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</si>
  <si>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</si>
  <si>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</si>
  <si>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</si>
  <si>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</si>
  <si>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</si>
  <si>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</si>
  <si>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</si>
  <si>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</si>
  <si>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</si>
  <si>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</si>
  <si>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</si>
  <si>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</si>
  <si>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</si>
  <si>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</si>
  <si>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</si>
  <si>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</si>
  <si>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</si>
  <si>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</si>
  <si>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</si>
  <si>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</si>
  <si>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</si>
  <si>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</si>
  <si>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</si>
  <si>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</si>
  <si>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</si>
  <si>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</si>
  <si>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</si>
  <si>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</si>
  <si>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</si>
  <si>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</si>
  <si>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</si>
  <si>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</si>
  <si>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</si>
  <si>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</si>
  <si>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</si>
  <si>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</si>
  <si>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</si>
  <si>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</si>
  <si>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</si>
  <si>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</si>
  <si>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</si>
  <si>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</si>
  <si>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</si>
  <si>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</si>
  <si>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</si>
  <si>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</si>
  <si>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</si>
  <si>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</si>
  <si>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</si>
  <si>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</si>
  <si>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</si>
  <si>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</si>
  <si>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</si>
  <si>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</si>
  <si>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</si>
  <si>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</si>
  <si>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</si>
  <si>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</si>
  <si>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</si>
  <si>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</si>
  <si>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</si>
  <si>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</si>
  <si>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</si>
  <si>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</si>
  <si>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</si>
  <si>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</si>
  <si>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</si>
  <si>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</si>
  <si>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</si>
  <si>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</si>
  <si>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</si>
  <si>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</si>
  <si>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</si>
  <si>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</si>
  <si>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</si>
  <si>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</si>
  <si>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</si>
  <si>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</si>
  <si>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</si>
  <si>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</si>
  <si>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</si>
  <si>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</si>
  <si>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</si>
  <si>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</si>
  <si>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</si>
  <si>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</si>
  <si>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</si>
  <si>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</si>
  <si>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</si>
  <si>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</si>
  <si>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</si>
  <si>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</si>
  <si>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</si>
  <si>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</si>
  <si>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</si>
  <si>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</si>
  <si>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</si>
  <si>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</si>
  <si>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</si>
  <si>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</si>
  <si>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</si>
  <si>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</si>
  <si>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</si>
  <si>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</si>
  <si>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</si>
  <si>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</si>
  <si>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</si>
  <si>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</si>
  <si>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</si>
  <si>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</si>
  <si>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</si>
  <si>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</si>
  <si>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</si>
  <si>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</si>
  <si>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</si>
  <si>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</si>
  <si>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</si>
  <si>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</si>
  <si>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</si>
  <si>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</si>
  <si>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</si>
  <si>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</si>
  <si>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</si>
  <si>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</si>
  <si>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</si>
  <si>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</si>
  <si>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</si>
  <si>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</si>
  <si>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</si>
  <si>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</si>
  <si>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</si>
  <si>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</si>
  <si>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</si>
  <si>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</si>
  <si>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</si>
  <si>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</si>
  <si>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</si>
  <si>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</si>
  <si>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</si>
  <si>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</si>
  <si>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</si>
  <si>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</si>
  <si>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</si>
  <si>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</si>
  <si>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</si>
  <si>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</si>
  <si>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</si>
  <si>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</si>
  <si>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</si>
  <si>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</si>
  <si>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</si>
  <si>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</si>
  <si>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</si>
  <si>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</si>
  <si>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</si>
  <si>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</si>
  <si>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</si>
  <si>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</si>
  <si>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</si>
  <si>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</si>
  <si>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</si>
  <si>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</si>
  <si>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</si>
  <si>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</si>
  <si>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</si>
  <si>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</si>
  <si>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</si>
  <si>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</si>
  <si>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</si>
  <si>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</si>
  <si>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</si>
  <si>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</si>
  <si>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</si>
  <si>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</si>
  <si>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</si>
  <si>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</si>
  <si>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</si>
  <si>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</si>
  <si>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</si>
  <si>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</si>
  <si>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</si>
  <si>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</si>
  <si>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</si>
  <si>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</si>
  <si>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</si>
  <si>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</si>
  <si>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</si>
  <si>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</si>
  <si>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</si>
  <si>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</si>
  <si>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</si>
  <si>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</si>
  <si>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</si>
  <si>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</si>
  <si>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</si>
  <si>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</si>
  <si>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</si>
  <si>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</si>
  <si>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</si>
  <si>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</si>
  <si>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</si>
  <si>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</si>
  <si>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</si>
  <si>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</si>
  <si>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</si>
  <si>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</si>
  <si>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</si>
  <si>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</si>
  <si>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</si>
  <si>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</si>
  <si>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</si>
  <si>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</si>
  <si>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</si>
  <si>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</si>
  <si>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</si>
  <si>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</si>
  <si>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</si>
  <si>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</si>
  <si>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</si>
  <si>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</si>
  <si>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</si>
  <si>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</si>
  <si>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</si>
  <si>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</si>
  <si>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</si>
  <si>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</si>
  <si>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</si>
  <si>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</si>
  <si>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</si>
  <si>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</si>
  <si>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</si>
  <si>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</si>
  <si>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</si>
  <si>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</si>
  <si>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</si>
  <si>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</si>
  <si>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</si>
  <si>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</si>
  <si>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</si>
  <si>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</si>
  <si>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</si>
  <si>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</si>
  <si>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</si>
  <si>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</si>
  <si>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</si>
  <si>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</si>
  <si>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</si>
  <si>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</si>
  <si>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</si>
  <si>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</si>
  <si>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</si>
  <si>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</si>
  <si>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</si>
  <si>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</si>
  <si>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</si>
  <si>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</si>
  <si>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</si>
  <si>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</si>
  <si>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</si>
  <si>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</si>
  <si>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</si>
  <si>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</si>
  <si>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</si>
  <si>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</si>
  <si>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</si>
  <si>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</si>
  <si>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</si>
  <si>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</si>
  <si>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</si>
  <si>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</si>
  <si>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</si>
  <si>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</si>
  <si>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</si>
  <si>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</si>
  <si>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</si>
  <si>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</si>
  <si>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</si>
  <si>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</si>
  <si>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</si>
  <si>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</si>
  <si>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</si>
  <si>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</si>
  <si>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</si>
  <si>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</si>
  <si>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</si>
  <si>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</si>
  <si>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</si>
  <si>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</si>
  <si>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</si>
  <si>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</si>
  <si>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</si>
  <si>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</si>
  <si>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</si>
  <si>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</si>
  <si>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</si>
  <si>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</si>
  <si>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</si>
  <si>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</si>
  <si>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</si>
  <si>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</si>
  <si>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</si>
  <si>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</si>
  <si>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</si>
  <si>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</si>
  <si>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</si>
  <si>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</si>
  <si>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</si>
  <si>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</si>
  <si>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</si>
  <si>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</si>
  <si>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</si>
  <si>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</si>
  <si>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</si>
  <si>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</si>
  <si>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</si>
  <si>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</si>
  <si>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</si>
  <si>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</si>
  <si>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</si>
  <si>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</si>
  <si>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</si>
  <si>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</si>
  <si>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</si>
  <si>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</si>
  <si>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</si>
  <si>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</si>
  <si>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</si>
  <si>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</si>
  <si>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</si>
  <si>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</si>
  <si>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</si>
  <si>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</si>
  <si>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</si>
  <si>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</si>
  <si>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</si>
  <si>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</si>
  <si>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</si>
  <si>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</si>
  <si>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</si>
  <si>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</si>
  <si>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</si>
  <si>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</si>
  <si>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</si>
  <si>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</si>
  <si>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</si>
  <si>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</si>
  <si>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</si>
  <si>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</si>
  <si>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</si>
  <si>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</si>
  <si>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</si>
  <si>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</si>
  <si>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</si>
  <si>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</si>
  <si>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</si>
  <si>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</si>
  <si>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</si>
  <si>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</si>
  <si>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</si>
  <si>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</si>
  <si>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</si>
  <si>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</si>
  <si>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</si>
  <si>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</si>
  <si>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</si>
  <si>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</si>
  <si>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</si>
  <si>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</si>
  <si>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</si>
  <si>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</si>
  <si>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</si>
  <si>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</si>
  <si>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</si>
  <si>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</si>
  <si>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</si>
  <si>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</si>
  <si>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</si>
  <si>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</si>
  <si>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</si>
  <si>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</si>
  <si>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</si>
  <si>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</si>
  <si>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</si>
  <si>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</si>
  <si>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</si>
  <si>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</si>
  <si>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</si>
  <si>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</si>
  <si>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</si>
  <si>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</si>
  <si>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</si>
  <si>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</si>
  <si>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</si>
  <si>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</si>
  <si>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</si>
  <si>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</si>
  <si>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</si>
  <si>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</si>
  <si>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</si>
  <si>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</si>
  <si>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</si>
  <si>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</si>
  <si>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</si>
  <si>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</si>
  <si>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</si>
  <si>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</si>
  <si>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</si>
  <si>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</si>
  <si>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</si>
  <si>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</si>
  <si>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</si>
  <si>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</si>
  <si>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</si>
  <si>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</si>
  <si>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</si>
  <si>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</si>
  <si>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</si>
  <si>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</si>
  <si>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</si>
  <si>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</si>
  <si>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</si>
  <si>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</si>
  <si>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</si>
  <si>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</si>
  <si>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</si>
  <si>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</si>
  <si>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</si>
  <si>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</si>
  <si>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</si>
  <si>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</si>
  <si>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</si>
  <si>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</si>
  <si>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</si>
  <si>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</si>
  <si>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</si>
  <si>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</si>
  <si>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</si>
  <si>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</si>
  <si>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</si>
  <si>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</si>
  <si>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</si>
  <si>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</si>
  <si>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</si>
  <si>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</si>
  <si>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</si>
  <si>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</si>
  <si>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</si>
  <si>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</si>
  <si>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</si>
  <si>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</si>
  <si>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</si>
  <si>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</si>
  <si>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</si>
  <si>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</si>
  <si>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</si>
  <si>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</si>
  <si>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</si>
  <si>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</si>
  <si>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</si>
  <si>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</si>
  <si>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</si>
  <si>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</si>
  <si>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</si>
  <si>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</si>
  <si>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</si>
  <si>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</si>
  <si>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</si>
  <si>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</si>
  <si>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</si>
  <si>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</si>
  <si>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</si>
  <si>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</si>
  <si>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</si>
  <si>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</si>
  <si>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</si>
  <si>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</si>
  <si>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</si>
  <si>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</si>
  <si>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</si>
  <si>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</si>
  <si>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</si>
  <si>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</si>
  <si>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</si>
  <si>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</si>
  <si>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</si>
  <si>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</si>
  <si>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</si>
  <si>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</si>
  <si>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</si>
  <si>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</si>
  <si>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</si>
  <si>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</si>
  <si>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</si>
  <si>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</si>
  <si>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</si>
  <si>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</si>
  <si>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</si>
  <si>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</si>
  <si>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</si>
  <si>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</si>
  <si>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</si>
  <si>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</si>
  <si>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</si>
  <si>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</si>
  <si>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</si>
  <si>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</si>
  <si>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</si>
  <si>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</si>
  <si>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</si>
  <si>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</si>
  <si>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</si>
  <si>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</si>
  <si>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</si>
  <si>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</si>
  <si>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</si>
  <si>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</si>
  <si>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</si>
  <si>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</si>
  <si>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</si>
  <si>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</si>
  <si>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</si>
  <si>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</si>
  <si>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</si>
  <si>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</si>
  <si>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</si>
  <si>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</si>
  <si>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</si>
  <si>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</si>
  <si>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</si>
  <si>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</si>
  <si>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</si>
  <si>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</si>
  <si>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</si>
  <si>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</si>
  <si>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</si>
  <si>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</si>
  <si>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</si>
  <si>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</si>
  <si>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</si>
  <si>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</si>
  <si>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</si>
  <si>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</si>
  <si>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</si>
  <si>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</si>
  <si>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</si>
  <si>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</si>
  <si>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</si>
  <si>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</si>
  <si>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</si>
  <si>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</si>
  <si>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</si>
  <si>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</si>
  <si>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</si>
  <si>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</si>
  <si>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</si>
  <si>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</si>
  <si>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</si>
  <si>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</si>
  <si>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</si>
  <si>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</si>
  <si>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</si>
  <si>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</si>
  <si>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</si>
  <si>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</si>
  <si>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</si>
  <si>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</si>
  <si>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</si>
  <si>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</si>
  <si>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</si>
  <si>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</si>
  <si>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</si>
  <si>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</si>
  <si>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</si>
  <si>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</si>
  <si>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</si>
  <si>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</si>
  <si>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</si>
  <si>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</si>
  <si>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</si>
  <si>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</si>
  <si>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</si>
  <si>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</si>
  <si>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</si>
  <si>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</si>
  <si>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</si>
  <si>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</si>
  <si>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</si>
  <si>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</si>
  <si>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</si>
  <si>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</si>
  <si>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</si>
  <si>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</si>
  <si>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</si>
  <si>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</si>
  <si>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</si>
  <si>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</si>
  <si>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</si>
  <si>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</si>
  <si>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</si>
  <si>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</si>
  <si>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</si>
  <si>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</si>
  <si>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</si>
  <si>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</si>
  <si>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</si>
  <si>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</si>
  <si>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</si>
  <si>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</si>
  <si>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</si>
  <si>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</si>
  <si>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</si>
  <si>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</si>
  <si>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</si>
  <si>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</si>
  <si>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</si>
  <si>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</si>
  <si>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</si>
  <si>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</si>
  <si>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</si>
  <si>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</si>
  <si>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</si>
  <si>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</si>
  <si>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</si>
  <si>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</si>
  <si>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</si>
  <si>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</si>
  <si>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</si>
  <si>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</si>
  <si>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</si>
  <si>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</si>
  <si>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</si>
  <si>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</si>
  <si>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</si>
  <si>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</si>
  <si>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</si>
  <si>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</si>
  <si>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</si>
  <si>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</si>
  <si>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</si>
  <si>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</si>
  <si>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</si>
  <si>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</si>
  <si>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</si>
  <si>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</si>
  <si>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</si>
  <si>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</si>
  <si>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</si>
  <si>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</si>
  <si>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</si>
  <si>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</si>
  <si>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</si>
  <si>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</si>
  <si>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</si>
  <si>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</si>
  <si>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</si>
  <si>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</si>
  <si>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</si>
  <si>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</si>
  <si>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</si>
  <si>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</si>
  <si>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</si>
  <si>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</si>
  <si>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</si>
  <si>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</si>
  <si>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</si>
  <si>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</si>
  <si>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</si>
  <si>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</si>
  <si>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</si>
  <si>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</si>
  <si>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</si>
  <si>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</si>
  <si>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</si>
  <si>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</si>
  <si>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</si>
  <si>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</si>
  <si>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</si>
  <si>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</si>
  <si>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</si>
  <si>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</si>
  <si>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</si>
  <si>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</si>
  <si>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</si>
  <si>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</si>
  <si>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</si>
  <si>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</si>
  <si>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</si>
  <si>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</si>
  <si>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</si>
  <si>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</si>
  <si>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</si>
  <si>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</si>
  <si>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</si>
  <si>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</si>
  <si>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</si>
  <si>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</si>
  <si>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</si>
  <si>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</si>
  <si>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</si>
  <si>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</si>
  <si>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</si>
  <si>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</si>
  <si>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</si>
  <si>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</si>
  <si>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</si>
  <si>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</si>
  <si>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</si>
  <si>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</si>
  <si>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</si>
  <si>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</si>
  <si>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</si>
  <si>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</si>
  <si>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</si>
  <si>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</si>
  <si>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</si>
  <si>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</si>
  <si>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</si>
  <si>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</si>
  <si>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</si>
  <si>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</si>
  <si>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</si>
  <si>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</si>
  <si>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</si>
  <si>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</si>
  <si>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</si>
  <si>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</si>
  <si>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</si>
  <si>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</si>
  <si>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</si>
  <si>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</si>
  <si>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</si>
  <si>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</si>
  <si>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</si>
  <si>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</si>
  <si>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</si>
  <si>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</si>
  <si>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</si>
  <si>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</si>
  <si>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</si>
  <si>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</si>
  <si>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</si>
  <si>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</si>
  <si>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</si>
  <si>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</si>
  <si>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</si>
  <si>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</si>
  <si>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</si>
  <si>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</si>
  <si>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</si>
  <si>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</si>
  <si>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</si>
  <si>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</si>
  <si>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</si>
  <si>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</si>
  <si>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</si>
  <si>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</si>
  <si>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</si>
  <si>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</si>
  <si>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</si>
  <si>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</si>
  <si>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</si>
  <si>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</si>
  <si>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</si>
  <si>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</si>
  <si>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</si>
  <si>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</si>
  <si>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</si>
  <si>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</si>
  <si>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</si>
  <si>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</si>
  <si>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</si>
  <si>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</si>
  <si>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</si>
  <si>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</si>
  <si>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</si>
  <si>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</si>
  <si>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</si>
  <si>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</si>
  <si>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</si>
  <si>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</si>
  <si>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</si>
  <si>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</si>
  <si>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</si>
  <si>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</si>
  <si>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</si>
  <si>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</si>
  <si>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</si>
  <si>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</si>
  <si>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</si>
  <si>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</si>
  <si>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</si>
  <si>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</si>
  <si>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</si>
  <si>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</si>
  <si>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</si>
  <si>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</si>
  <si>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</si>
  <si>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</si>
  <si>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</si>
  <si>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</si>
  <si>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</si>
  <si>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</si>
  <si>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</si>
  <si>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</si>
  <si>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</si>
  <si>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</si>
  <si>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</si>
  <si>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</si>
  <si>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</si>
  <si>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</si>
  <si>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</si>
  <si>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</si>
  <si>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</si>
  <si>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</si>
  <si>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</si>
  <si>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</si>
  <si>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</si>
  <si>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</si>
  <si>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</si>
  <si>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</si>
  <si>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</si>
  <si>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</si>
  <si>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</si>
  <si>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</si>
  <si>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</si>
  <si>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</si>
  <si>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</si>
  <si>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</si>
  <si>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</si>
  <si>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</si>
  <si>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</si>
  <si>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</si>
  <si>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</si>
  <si>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</si>
  <si>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</si>
  <si>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</si>
  <si>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</si>
  <si>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</si>
  <si>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</si>
  <si>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</si>
  <si>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</si>
  <si>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</si>
  <si>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</si>
  <si>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</si>
  <si>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</si>
  <si>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</si>
  <si>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</si>
  <si>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</si>
  <si>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</si>
  <si>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</si>
  <si>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</si>
  <si>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</si>
  <si>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</si>
  <si>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</si>
  <si>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</si>
  <si>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</si>
  <si>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</si>
  <si>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</si>
  <si>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</si>
  <si>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</si>
  <si>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</si>
  <si>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</si>
  <si>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</si>
  <si>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</si>
  <si>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</si>
  <si>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</si>
  <si>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</si>
  <si>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</si>
  <si>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</si>
  <si>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</si>
  <si>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</si>
  <si>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</si>
  <si>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</si>
  <si>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</si>
  <si>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</si>
  <si>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</si>
  <si>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</si>
  <si>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</si>
  <si>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</si>
  <si>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</si>
  <si>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</si>
  <si>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</si>
  <si>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</si>
  <si>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</si>
  <si>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</si>
  <si>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</si>
  <si>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</si>
  <si>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</si>
  <si>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</si>
  <si>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</si>
  <si>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</si>
  <si>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</si>
  <si>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</si>
  <si>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</si>
  <si>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</si>
  <si>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</si>
  <si>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</si>
  <si>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</si>
  <si>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</si>
  <si>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</si>
  <si>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</si>
  <si>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</si>
  <si>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</si>
  <si>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</si>
  <si>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</si>
  <si>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</si>
  <si>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</si>
  <si>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</si>
  <si>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</si>
  <si>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</si>
  <si>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</si>
  <si>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</si>
  <si>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</si>
  <si>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</si>
  <si>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</si>
  <si>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</si>
  <si>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</si>
  <si>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</si>
  <si>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</si>
  <si>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</si>
  <si>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</si>
  <si>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</si>
  <si>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</si>
  <si>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</si>
  <si>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</si>
  <si>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</si>
  <si>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</si>
  <si>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</si>
  <si>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</si>
  <si>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</si>
  <si>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</si>
  <si>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</si>
  <si>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</si>
  <si>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</si>
  <si>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</si>
  <si>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</si>
  <si>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</si>
  <si>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</si>
  <si>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</si>
  <si>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</si>
  <si>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</si>
  <si>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</si>
  <si>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</si>
  <si>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</si>
  <si>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</si>
  <si>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</si>
  <si>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</si>
  <si>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</si>
  <si>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</si>
  <si>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</si>
  <si>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</si>
  <si>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</si>
  <si>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</si>
  <si>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</si>
  <si>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</si>
  <si>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</si>
  <si>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</si>
  <si>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</si>
  <si>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</si>
  <si>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</si>
  <si>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</si>
  <si>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</si>
  <si>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</si>
  <si>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</si>
  <si>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</si>
  <si>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</si>
  <si>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</si>
  <si>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</si>
  <si>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</si>
  <si>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</si>
  <si>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</si>
  <si>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</si>
  <si>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</si>
  <si>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</si>
  <si>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</si>
  <si>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</si>
  <si>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</si>
  <si>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</si>
  <si>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</si>
  <si>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</si>
  <si>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</si>
  <si>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</si>
  <si>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</si>
  <si>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</si>
  <si>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</si>
  <si>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</si>
  <si>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</si>
  <si>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</si>
  <si>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</si>
  <si>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</si>
  <si>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</si>
  <si>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</si>
  <si>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</si>
  <si>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</si>
  <si>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</si>
  <si>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</si>
  <si>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</si>
  <si>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</si>
  <si>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</si>
  <si>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</si>
  <si>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</si>
  <si>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</si>
  <si>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</si>
  <si>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</si>
  <si>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</si>
  <si>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</si>
  <si>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</si>
  <si>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</si>
  <si>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</si>
  <si>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</si>
  <si>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</si>
  <si>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</si>
  <si>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</si>
  <si>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</si>
  <si>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</si>
  <si>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</si>
  <si>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</si>
  <si>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</si>
  <si>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</si>
  <si>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</si>
  <si>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</si>
  <si>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</si>
  <si>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</si>
  <si>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</si>
  <si>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</si>
  <si>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</si>
  <si>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</si>
  <si>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</si>
  <si>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</si>
  <si>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</si>
  <si>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</si>
  <si>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</si>
  <si>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</si>
  <si>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</si>
  <si>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</si>
  <si>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</si>
  <si>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</si>
  <si>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</si>
  <si>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</si>
  <si>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</si>
  <si>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</si>
  <si>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</si>
  <si>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</si>
  <si>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</si>
  <si>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</si>
  <si>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</si>
  <si>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</si>
  <si>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</si>
  <si>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</si>
  <si>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</si>
  <si>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</si>
  <si>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</si>
  <si>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</si>
  <si>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</si>
  <si>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</si>
  <si>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</si>
  <si>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</si>
  <si>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</si>
  <si>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</si>
  <si>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</si>
  <si>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</si>
  <si>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</si>
  <si>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</si>
  <si>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</si>
  <si>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</si>
  <si>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</si>
  <si>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</si>
  <si>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</si>
  <si>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</si>
  <si>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</si>
  <si>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</si>
  <si>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</si>
  <si>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</si>
  <si>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</si>
  <si>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</si>
  <si>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</si>
  <si>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</si>
  <si>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</si>
  <si>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</si>
  <si>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</si>
  <si>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</si>
  <si>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</si>
  <si>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</si>
  <si>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</si>
  <si>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</si>
  <si>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</si>
  <si>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</si>
  <si>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</si>
  <si>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</si>
  <si>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</si>
  <si>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</si>
  <si>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</si>
  <si>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</si>
  <si>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</si>
  <si>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</si>
  <si>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</si>
  <si>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</si>
  <si>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</si>
  <si>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</si>
  <si>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</si>
  <si>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</si>
  <si>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</si>
  <si>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</si>
  <si>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</si>
  <si>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</si>
  <si>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</si>
  <si>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</si>
  <si>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</si>
  <si>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</si>
  <si>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</si>
  <si>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</si>
  <si>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</si>
  <si>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</si>
  <si>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</si>
  <si>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</si>
  <si>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</si>
  <si>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</si>
  <si>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</si>
  <si>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</si>
  <si>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</si>
  <si>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</si>
  <si>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</si>
  <si>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</si>
  <si>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</si>
  <si>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</si>
  <si>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</si>
  <si>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</si>
  <si>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</si>
  <si>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</si>
  <si>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</si>
  <si>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</si>
  <si>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</si>
  <si>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</si>
  <si>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</si>
  <si>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</si>
  <si>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</si>
  <si>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</si>
  <si>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</si>
  <si>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</si>
  <si>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</si>
  <si>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</si>
  <si>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</si>
  <si>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</si>
  <si>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</si>
  <si>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</si>
  <si>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</si>
  <si>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</si>
  <si>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</si>
  <si>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</si>
  <si>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</si>
  <si>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</si>
  <si>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</si>
  <si>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</si>
  <si>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</si>
  <si>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</si>
  <si>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</si>
  <si>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</si>
  <si>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</si>
  <si>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</si>
  <si>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</si>
  <si>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</si>
  <si>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</si>
  <si>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</si>
  <si>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</si>
  <si>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</si>
  <si>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</si>
  <si>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</si>
  <si>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</si>
  <si>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</si>
  <si>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</si>
  <si>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</si>
  <si>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</si>
  <si>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</si>
  <si>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</si>
  <si>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</si>
  <si>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</si>
  <si>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</si>
  <si>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</si>
  <si>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</si>
  <si>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</si>
  <si>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</si>
  <si>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</si>
  <si>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</si>
  <si>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</si>
  <si>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</si>
  <si>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</si>
  <si>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</si>
  <si>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</si>
  <si>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</si>
  <si>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</si>
  <si>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</si>
  <si>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</si>
  <si>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</si>
  <si>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</si>
  <si>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</si>
  <si>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</si>
  <si>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</si>
  <si>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</si>
  <si>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</si>
  <si>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</si>
  <si>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</si>
  <si>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</si>
  <si>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</si>
  <si>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</si>
  <si>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</si>
  <si>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</si>
  <si>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</si>
  <si>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</si>
  <si>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</si>
  <si>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</si>
  <si>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</si>
  <si>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</si>
  <si>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</si>
  <si>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</si>
  <si>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</si>
  <si>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</si>
  <si>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</si>
  <si>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</si>
  <si>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</si>
  <si>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</si>
  <si>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</si>
  <si>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</si>
  <si>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</si>
  <si>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</si>
  <si>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</si>
  <si>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</si>
  <si>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</si>
  <si>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</si>
  <si>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</si>
  <si>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</si>
  <si>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</si>
  <si>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</si>
  <si>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</si>
  <si>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</si>
  <si>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</si>
  <si>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</si>
  <si>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</si>
  <si>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</si>
  <si>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</si>
  <si>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</si>
  <si>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</si>
  <si>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</si>
  <si>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</si>
  <si>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</si>
  <si>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</si>
  <si>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</si>
  <si>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</si>
  <si>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</si>
  <si>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</si>
  <si>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</si>
  <si>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</si>
  <si>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</si>
  <si>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</si>
  <si>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</si>
  <si>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</si>
  <si>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</si>
  <si>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</si>
  <si>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</si>
  <si>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</si>
  <si>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</si>
  <si>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</si>
  <si>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</si>
  <si>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</si>
  <si>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</si>
  <si>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</si>
  <si>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</si>
  <si>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</si>
  <si>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</si>
  <si>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</si>
  <si>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</si>
  <si>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</si>
  <si>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</si>
  <si>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</si>
  <si>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</si>
  <si>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</si>
  <si>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</si>
  <si>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</si>
  <si>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</si>
  <si>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</si>
  <si>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</si>
  <si>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</si>
  <si>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</si>
  <si>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</si>
  <si>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</si>
  <si>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</si>
  <si>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</si>
  <si>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</si>
  <si>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</si>
  <si>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</si>
  <si>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</si>
  <si>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</si>
  <si>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</si>
  <si>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</si>
  <si>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</si>
  <si>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</si>
  <si>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</si>
  <si>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</si>
  <si>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</si>
  <si>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</si>
  <si>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</si>
  <si>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</si>
  <si>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</si>
  <si>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</si>
  <si>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</si>
  <si>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</si>
  <si>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</si>
  <si>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</si>
  <si>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</si>
  <si>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</si>
  <si>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</si>
  <si>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</si>
  <si>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</si>
  <si>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</si>
  <si>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</si>
  <si>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</si>
  <si>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</si>
  <si>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</si>
  <si>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</si>
  <si>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</si>
  <si>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</si>
  <si>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</si>
  <si>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</si>
  <si>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</si>
  <si>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</si>
  <si>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</si>
  <si>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</si>
  <si>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</si>
  <si>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</si>
  <si>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</si>
  <si>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</si>
  <si>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</si>
  <si>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</si>
  <si>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</si>
  <si>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</si>
  <si>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</si>
  <si>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</si>
  <si>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</si>
  <si>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</si>
  <si>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</si>
  <si>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</si>
  <si>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</si>
  <si>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</si>
  <si>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</si>
  <si>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</si>
  <si>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</si>
  <si>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</si>
  <si>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</si>
  <si>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</si>
  <si>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</si>
  <si>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</si>
  <si>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</si>
  <si>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</si>
  <si>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</si>
  <si>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</si>
  <si>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</si>
  <si>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</si>
  <si>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</si>
  <si>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</si>
  <si>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</si>
  <si>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</si>
  <si>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</si>
  <si>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</si>
  <si>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</si>
  <si>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</si>
  <si>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</si>
  <si>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</si>
  <si>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</si>
  <si>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</si>
  <si>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</si>
  <si>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</si>
  <si>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</si>
  <si>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</si>
  <si>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</si>
  <si>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</si>
  <si>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</si>
  <si>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</si>
  <si>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</si>
  <si>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</si>
  <si>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</si>
  <si>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</si>
  <si>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</si>
  <si>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</si>
  <si>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</si>
  <si>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</si>
  <si>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</si>
  <si>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</si>
  <si>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</si>
  <si>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</si>
  <si>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</si>
  <si>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</si>
  <si>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</si>
  <si>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</si>
  <si>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</si>
  <si>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</si>
  <si>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</si>
  <si>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</si>
  <si>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</si>
  <si>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</si>
  <si>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</si>
  <si>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</si>
  <si>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</si>
  <si>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</si>
  <si>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</si>
  <si>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</si>
  <si>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</si>
  <si>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</si>
  <si>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</si>
  <si>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</si>
  <si>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</si>
  <si>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</si>
  <si>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</si>
  <si>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</si>
  <si>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</si>
  <si>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</si>
  <si>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</si>
  <si>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</si>
  <si>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</si>
  <si>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</si>
  <si>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</si>
  <si>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</si>
  <si>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</si>
  <si>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</si>
  <si>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</si>
  <si>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</si>
  <si>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</si>
  <si>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</si>
  <si>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</si>
  <si>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</si>
  <si>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</si>
  <si>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</si>
  <si>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</si>
  <si>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</si>
  <si>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</si>
  <si>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</si>
  <si>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</si>
  <si>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</si>
  <si>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</si>
  <si>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</si>
  <si>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</si>
  <si>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</si>
  <si>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</si>
  <si>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</si>
  <si>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</si>
  <si>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</si>
  <si>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</si>
  <si>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</si>
  <si>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</si>
  <si>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</si>
  <si>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</si>
  <si>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</si>
  <si>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</si>
  <si>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</si>
  <si>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</si>
  <si>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</si>
  <si>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</si>
  <si>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</si>
  <si>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</si>
  <si>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</si>
  <si>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</si>
  <si>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</si>
  <si>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</si>
  <si>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</si>
  <si>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</si>
  <si>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</si>
  <si>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</si>
  <si>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</si>
  <si>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</si>
  <si>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</si>
  <si>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</si>
  <si>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</si>
  <si>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</si>
  <si>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</si>
  <si>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</si>
  <si>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</si>
  <si>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</si>
  <si>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</si>
  <si>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</si>
  <si>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</si>
  <si>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</si>
  <si>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</si>
  <si>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</si>
  <si>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</si>
  <si>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</si>
  <si>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</si>
  <si>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</si>
  <si>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</si>
  <si>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</si>
  <si>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</si>
  <si>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</si>
  <si>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</si>
  <si>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</si>
  <si>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</si>
  <si>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</si>
  <si>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</si>
  <si>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</si>
  <si>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</si>
  <si>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</si>
  <si>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</si>
  <si>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</si>
  <si>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</si>
  <si>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</si>
  <si>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</si>
  <si>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</si>
  <si>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</si>
  <si>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</si>
  <si>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</si>
  <si>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</si>
  <si>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</si>
  <si>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</si>
  <si>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</si>
  <si>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</si>
  <si>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</si>
  <si>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</si>
  <si>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</si>
  <si>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</si>
  <si>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</si>
  <si>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</si>
  <si>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</si>
  <si>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</si>
  <si>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</si>
  <si>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</si>
  <si>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</si>
  <si>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</si>
  <si>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</si>
  <si>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</si>
  <si>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</si>
  <si>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</si>
  <si>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</si>
  <si>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</si>
  <si>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</si>
  <si>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</si>
  <si>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</si>
  <si>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</si>
  <si>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</si>
  <si>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</si>
  <si>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</si>
  <si>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</si>
  <si>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</si>
  <si>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</si>
  <si>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</si>
  <si>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</si>
  <si>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</si>
  <si>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</si>
  <si>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</si>
  <si>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</si>
  <si>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</si>
  <si>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</si>
  <si>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</si>
  <si>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</si>
  <si>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</si>
  <si>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</si>
  <si>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</si>
  <si>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</si>
  <si>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</si>
  <si>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</si>
  <si>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</si>
  <si>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</si>
  <si>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</si>
  <si>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</si>
  <si>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</si>
  <si>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</si>
  <si>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</si>
  <si>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</si>
  <si>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</si>
  <si>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</si>
  <si>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</si>
  <si>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</si>
  <si>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</si>
  <si>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</si>
  <si>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</si>
  <si>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</si>
  <si>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</si>
  <si>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</si>
  <si>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</si>
  <si>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</si>
  <si>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</si>
  <si>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</si>
  <si>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</si>
  <si>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</si>
  <si>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</si>
  <si>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</si>
  <si>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</si>
  <si>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</si>
  <si>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</si>
  <si>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</si>
  <si>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</si>
  <si>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</si>
  <si>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</si>
  <si>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</si>
  <si>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</si>
  <si>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</si>
  <si>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</si>
  <si>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</si>
  <si>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</si>
  <si>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</si>
  <si>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</si>
  <si>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</si>
  <si>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</si>
  <si>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</si>
  <si>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</si>
  <si>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</si>
  <si>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</si>
  <si>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</si>
  <si>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</si>
  <si>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</si>
  <si>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</si>
  <si>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</si>
  <si>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</si>
  <si>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</si>
  <si>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</si>
  <si>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</si>
  <si>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</si>
  <si>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</si>
  <si>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</si>
  <si>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</si>
  <si>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</si>
  <si>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</si>
  <si>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</si>
  <si>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</si>
  <si>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</si>
  <si>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</si>
  <si>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</si>
  <si>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</si>
  <si>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</si>
  <si>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</si>
  <si>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</si>
  <si>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</si>
  <si>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</si>
  <si>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</si>
  <si>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</si>
  <si>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</si>
  <si>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</si>
  <si>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</si>
  <si>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</si>
  <si>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</si>
  <si>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</si>
  <si>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</si>
  <si>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</si>
  <si>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</si>
  <si>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</si>
  <si>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</si>
  <si>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</si>
  <si>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</si>
  <si>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</si>
  <si>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</si>
  <si>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</si>
  <si>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</si>
  <si>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</si>
  <si>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</si>
  <si>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</si>
  <si>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</si>
  <si>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</si>
  <si>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</si>
  <si>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</si>
  <si>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</si>
  <si>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</si>
  <si>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</si>
  <si>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</si>
  <si>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</si>
  <si>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</si>
  <si>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</si>
  <si>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</si>
  <si>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</si>
  <si>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</si>
  <si>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</si>
  <si>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</si>
  <si>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</si>
  <si>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</si>
  <si>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</si>
  <si>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</si>
  <si>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</si>
  <si>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</si>
  <si>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</si>
  <si>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</si>
  <si>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</si>
  <si>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</si>
  <si>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</si>
  <si>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</si>
  <si>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</si>
  <si>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</si>
  <si>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</si>
  <si>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</si>
  <si>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</si>
  <si>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</si>
  <si>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</si>
  <si>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</si>
  <si>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</si>
  <si>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</si>
  <si>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</si>
  <si>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</si>
  <si>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</si>
  <si>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</si>
  <si>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</si>
  <si>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</si>
  <si>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</si>
  <si>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</si>
  <si>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</si>
  <si>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</si>
  <si>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</si>
  <si>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</si>
  <si>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</si>
  <si>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</si>
  <si>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</si>
  <si>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</si>
  <si>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</si>
  <si>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</si>
  <si>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</si>
  <si>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</si>
  <si>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</si>
  <si>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</si>
  <si>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</si>
  <si>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</si>
  <si>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</si>
  <si>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</si>
  <si>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</si>
  <si>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</si>
  <si>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</si>
  <si>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</si>
  <si>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</si>
  <si>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</si>
  <si>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</si>
  <si>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</si>
  <si>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</si>
  <si>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</si>
  <si>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</si>
  <si>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</si>
  <si>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</si>
  <si>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</si>
  <si>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</si>
  <si>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</si>
  <si>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</si>
  <si>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</si>
  <si>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</si>
  <si>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</si>
  <si>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</si>
  <si>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</si>
  <si>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</si>
  <si>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</si>
  <si>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</si>
  <si>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</si>
  <si>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</si>
  <si>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</si>
  <si>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</si>
  <si>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</si>
  <si>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</si>
  <si>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</si>
  <si>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</si>
  <si>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</si>
  <si>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</si>
  <si>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</si>
  <si>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</si>
  <si>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</si>
  <si>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</si>
  <si>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</si>
  <si>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</si>
  <si>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</si>
  <si>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</si>
  <si>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</si>
  <si>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</si>
  <si>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</si>
  <si>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</si>
  <si>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</si>
  <si>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</si>
  <si>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</si>
  <si>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</si>
  <si>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</si>
  <si>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</si>
  <si>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</si>
  <si>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</si>
  <si>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</si>
  <si>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</si>
  <si>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</si>
  <si>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</si>
  <si>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</si>
  <si>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</si>
  <si>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</si>
  <si>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</si>
  <si>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</si>
  <si>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</si>
  <si>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</si>
  <si>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</si>
  <si>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</si>
  <si>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</si>
  <si>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</si>
  <si>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</si>
  <si>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</si>
  <si>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</si>
  <si>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</si>
  <si>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</si>
  <si>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</si>
  <si>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</si>
  <si>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</si>
  <si>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</si>
  <si>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</si>
  <si>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</si>
  <si>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</si>
  <si>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</si>
  <si>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</si>
  <si>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</si>
  <si>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</si>
  <si>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</si>
  <si>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</si>
  <si>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</si>
  <si>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</si>
  <si>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</si>
  <si>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</si>
  <si>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</si>
  <si>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</si>
  <si>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</si>
  <si>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</si>
  <si>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</si>
  <si>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</si>
  <si>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</si>
  <si>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</si>
  <si>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</si>
  <si>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</si>
  <si>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</si>
  <si>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</si>
  <si>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</si>
  <si>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</si>
  <si>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</si>
  <si>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</si>
  <si>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</si>
  <si>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</si>
  <si>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</si>
  <si>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</si>
  <si>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</si>
  <si>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</si>
  <si>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</si>
  <si>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</si>
  <si>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</si>
  <si>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</si>
  <si>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</si>
  <si>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</si>
  <si>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</si>
  <si>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</si>
  <si>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</si>
  <si>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</si>
  <si>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</si>
  <si>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</si>
  <si>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</si>
  <si>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</si>
  <si>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</si>
  <si>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</si>
  <si>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</si>
  <si>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</si>
  <si>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</si>
  <si>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</si>
  <si>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</si>
  <si>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</si>
  <si>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</si>
  <si>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</si>
  <si>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</si>
  <si>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</si>
  <si>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</si>
  <si>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</si>
  <si>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</si>
  <si>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</si>
  <si>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</si>
  <si>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</si>
  <si>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</si>
  <si>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</si>
  <si>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</si>
  <si>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</si>
  <si>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</si>
  <si>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</si>
  <si>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</si>
  <si>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</si>
  <si>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</si>
  <si>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</si>
  <si>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</si>
  <si>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</si>
  <si>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</si>
  <si>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</si>
  <si>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</si>
  <si>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</si>
  <si>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</si>
  <si>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</si>
  <si>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</si>
  <si>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</si>
  <si>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</si>
  <si>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</si>
  <si>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</si>
  <si>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</si>
  <si>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</si>
  <si>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</si>
  <si>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</si>
  <si>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</si>
  <si>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</si>
  <si>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</si>
  <si>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</si>
  <si>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</si>
  <si>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</si>
  <si>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</si>
  <si>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</si>
  <si>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</si>
  <si>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</si>
  <si>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</si>
  <si>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</si>
  <si>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</si>
  <si>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</si>
  <si>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</si>
  <si>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</si>
  <si>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</si>
  <si>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</si>
  <si>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</si>
  <si>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</si>
  <si>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</si>
  <si>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</si>
  <si>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</si>
  <si>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</si>
  <si>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</si>
  <si>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</si>
  <si>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</si>
  <si>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</si>
  <si>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</si>
  <si>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</si>
  <si>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</si>
  <si>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</si>
  <si>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</si>
  <si>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</si>
  <si>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</si>
  <si>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</si>
  <si>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</si>
  <si>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</si>
  <si>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</si>
  <si>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</si>
  <si>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</si>
  <si>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</si>
  <si>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</si>
  <si>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</si>
  <si>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</si>
  <si>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</si>
  <si>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</si>
  <si>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</si>
  <si>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</si>
  <si>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</si>
  <si>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</si>
  <si>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</si>
  <si>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</si>
  <si>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</si>
  <si>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</si>
  <si>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</si>
  <si>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</si>
  <si>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</si>
  <si>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</si>
  <si>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</si>
  <si>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</si>
  <si>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</si>
  <si>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</si>
  <si>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</si>
  <si>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</si>
  <si>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</si>
  <si>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</si>
  <si>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</si>
  <si>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</si>
  <si>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</si>
  <si>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</si>
  <si>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</si>
  <si>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</si>
  <si>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</si>
  <si>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</si>
  <si>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</si>
  <si>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</si>
  <si>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</si>
  <si>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</si>
  <si>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</si>
  <si>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</si>
  <si>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</si>
  <si>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</si>
  <si>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</si>
  <si>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</si>
  <si>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</si>
  <si>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</si>
  <si>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</si>
  <si>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</si>
  <si>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</si>
  <si>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</si>
  <si>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</si>
  <si>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</si>
  <si>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</si>
  <si>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</si>
  <si>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</si>
  <si>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</si>
  <si>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</si>
  <si>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</si>
  <si>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</si>
  <si>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</si>
  <si>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</si>
  <si>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</si>
  <si>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</si>
  <si>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</si>
  <si>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</si>
  <si>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</si>
  <si>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</si>
  <si>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</si>
  <si>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</si>
  <si>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</si>
  <si>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</si>
  <si>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</si>
  <si>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</si>
  <si>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</si>
  <si>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</si>
  <si>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</si>
  <si>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</si>
  <si>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</si>
  <si>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</si>
  <si>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</si>
  <si>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</si>
  <si>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</si>
  <si>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</si>
  <si>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</si>
  <si>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</si>
  <si>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</si>
  <si>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</si>
  <si>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</si>
  <si>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</si>
  <si>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</si>
  <si>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</si>
  <si>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</si>
  <si>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</si>
  <si>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</si>
  <si>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</si>
  <si>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</si>
  <si>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</si>
  <si>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</si>
  <si>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</si>
  <si>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</si>
  <si>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</si>
  <si>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</si>
  <si>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</si>
  <si>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</si>
  <si>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</si>
  <si>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</si>
  <si>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</si>
  <si>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</si>
  <si>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</si>
  <si>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</si>
  <si>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</si>
  <si>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</si>
  <si>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</si>
  <si>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</si>
  <si>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</si>
  <si>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</si>
  <si>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</si>
  <si>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</si>
  <si>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</si>
  <si>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</si>
  <si>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</si>
  <si>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</si>
  <si>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</si>
  <si>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</si>
  <si>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</si>
  <si>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</si>
  <si>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</si>
  <si>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</si>
  <si>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</si>
  <si>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</si>
  <si>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</si>
  <si>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</si>
  <si>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</si>
  <si>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</si>
  <si>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</si>
  <si>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</si>
  <si>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</si>
  <si>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</si>
  <si>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</si>
  <si>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</si>
  <si>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</si>
  <si>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</si>
  <si>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</si>
  <si>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</si>
  <si>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</si>
  <si>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</si>
  <si>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</si>
  <si>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</si>
  <si>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</si>
  <si>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</si>
  <si>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</si>
  <si>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</si>
  <si>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</si>
  <si>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</si>
  <si>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</si>
  <si>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</si>
  <si>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</si>
  <si>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</si>
  <si>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</si>
  <si>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</si>
  <si>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</si>
  <si>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</si>
  <si>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</si>
  <si>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</si>
  <si>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</si>
  <si>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</si>
  <si>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</si>
  <si>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</si>
  <si>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</si>
  <si>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</si>
  <si>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</si>
  <si>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</si>
  <si>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</si>
  <si>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</si>
  <si>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</si>
  <si>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</si>
  <si>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</si>
  <si>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</si>
  <si>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</si>
  <si>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</si>
  <si>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</si>
  <si>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</si>
  <si>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</si>
  <si>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</si>
  <si>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</si>
  <si>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</si>
  <si>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</si>
  <si>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</si>
  <si>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</si>
  <si>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</si>
  <si>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</si>
  <si>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</si>
  <si>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</si>
  <si>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</si>
  <si>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</si>
  <si>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</si>
  <si>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</si>
  <si>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</si>
  <si>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</si>
  <si>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</si>
  <si>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</si>
  <si>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</si>
  <si>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</si>
  <si>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</si>
  <si>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</si>
  <si>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</si>
  <si>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</si>
  <si>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</si>
  <si>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</si>
  <si>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</si>
  <si>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</si>
  <si>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</si>
  <si>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</si>
  <si>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</si>
  <si>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</si>
  <si>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</si>
  <si>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</si>
  <si>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</si>
  <si>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</si>
  <si>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</si>
  <si>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</si>
  <si>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</si>
  <si>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</si>
  <si>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</si>
  <si>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</si>
  <si>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</si>
  <si>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</si>
  <si>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</si>
  <si>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</si>
  <si>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</si>
  <si>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</si>
  <si>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</si>
  <si>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</si>
  <si>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</si>
  <si>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</si>
  <si>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</si>
  <si>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</si>
  <si>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</si>
  <si>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</si>
  <si>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</si>
  <si>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</si>
  <si>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</si>
  <si>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</si>
  <si>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</si>
  <si>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</si>
  <si>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</si>
  <si>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</si>
  <si>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</si>
  <si>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</si>
  <si>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</si>
  <si>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</si>
  <si>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</si>
  <si>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</si>
  <si>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</si>
  <si>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</si>
  <si>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</si>
  <si>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</si>
  <si>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</si>
  <si>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</si>
  <si>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</si>
  <si>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</si>
  <si>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</si>
  <si>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</si>
  <si>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</si>
  <si>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</si>
  <si>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</si>
  <si>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</si>
  <si>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</si>
  <si>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</si>
  <si>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</si>
  <si>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</si>
  <si>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</si>
  <si>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</si>
  <si>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</si>
  <si>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</si>
  <si>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</si>
  <si>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</si>
  <si>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</si>
  <si>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</si>
  <si>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</si>
  <si>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</si>
  <si>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</si>
  <si>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</si>
  <si>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</si>
  <si>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</si>
  <si>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</si>
  <si>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</si>
  <si>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</si>
  <si>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</si>
  <si>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</si>
  <si>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</si>
  <si>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</si>
  <si>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</si>
  <si>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</si>
  <si>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</si>
  <si>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</si>
  <si>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</si>
  <si>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</si>
  <si>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</si>
  <si>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</si>
  <si>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</si>
  <si>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</si>
  <si>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</si>
  <si>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</si>
  <si>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</si>
  <si>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</si>
  <si>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</si>
  <si>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</si>
  <si>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</si>
  <si>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</si>
  <si>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</si>
  <si>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</si>
  <si>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</si>
  <si>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</si>
  <si>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</si>
  <si>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</si>
  <si>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</si>
  <si>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</si>
  <si>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</si>
  <si>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</si>
  <si>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</si>
  <si>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</si>
  <si>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</si>
  <si>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</si>
  <si>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</si>
  <si>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</si>
  <si>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</si>
  <si>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</si>
  <si>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</si>
  <si>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</si>
  <si>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</si>
  <si>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</si>
  <si>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</si>
  <si>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</si>
  <si>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</si>
  <si>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</si>
  <si>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</si>
  <si>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</si>
  <si>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</si>
  <si>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</si>
  <si>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</si>
  <si>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</si>
  <si>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</si>
  <si>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</si>
  <si>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</si>
  <si>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</si>
  <si>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</si>
  <si>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</si>
  <si>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</si>
  <si>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</si>
  <si>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</si>
  <si>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</si>
  <si>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</si>
  <si>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</si>
  <si>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</si>
  <si>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</si>
  <si>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</si>
  <si>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</si>
  <si>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</si>
  <si>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</si>
  <si>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</si>
  <si>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</si>
  <si>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</si>
  <si>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</si>
  <si>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</si>
  <si>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</si>
  <si>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</si>
  <si>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</si>
  <si>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</si>
  <si>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</si>
  <si>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</si>
  <si>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</si>
  <si>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</si>
  <si>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</si>
  <si>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</si>
  <si>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</si>
  <si>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</si>
  <si>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</si>
  <si>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</si>
  <si>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</si>
  <si>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</si>
  <si>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</si>
  <si>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</si>
  <si>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</si>
  <si>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</si>
  <si>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</si>
  <si>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</si>
  <si>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</si>
  <si>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</si>
  <si>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</si>
  <si>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</si>
  <si>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</si>
  <si>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</si>
  <si>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</si>
  <si>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</si>
  <si>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</si>
  <si>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</si>
  <si>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</si>
  <si>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</si>
  <si>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</si>
  <si>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</si>
  <si>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</si>
  <si>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</si>
  <si>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</si>
  <si>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</si>
  <si>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</si>
  <si>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</si>
  <si>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</si>
  <si>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</si>
  <si>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</si>
  <si>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</si>
  <si>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</si>
  <si>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</si>
  <si>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</si>
  <si>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</si>
  <si>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</si>
  <si>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</si>
  <si>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</si>
  <si>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</si>
  <si>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</si>
  <si>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</si>
  <si>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</si>
  <si>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</si>
  <si>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</si>
  <si>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</si>
  <si>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</si>
  <si>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</si>
  <si>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</si>
  <si>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</si>
  <si>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</si>
  <si>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</si>
  <si>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</si>
  <si>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</si>
  <si>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</si>
  <si>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</si>
  <si>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</si>
  <si>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</si>
  <si>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</si>
  <si>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</si>
  <si>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</si>
  <si>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</si>
  <si>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</si>
  <si>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</si>
  <si>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</si>
  <si>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</si>
  <si>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</si>
  <si>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</si>
  <si>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</si>
  <si>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</si>
  <si>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</si>
  <si>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</si>
  <si>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</si>
  <si>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</si>
  <si>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</si>
  <si>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</si>
  <si>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</si>
  <si>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</si>
  <si>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</si>
  <si>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</si>
  <si>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</si>
  <si>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</si>
  <si>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</si>
  <si>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</si>
  <si>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</si>
  <si>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</si>
  <si>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</si>
  <si>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</si>
  <si>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</si>
  <si>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</si>
  <si>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</si>
  <si>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</si>
  <si>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</si>
  <si>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</si>
  <si>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</si>
  <si>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</si>
  <si>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</si>
  <si>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</si>
  <si>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</si>
  <si>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</si>
  <si>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</si>
  <si>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</si>
  <si>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</si>
  <si>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</si>
  <si>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</si>
  <si>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</si>
  <si>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</si>
  <si>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</si>
  <si>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</si>
  <si>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</si>
  <si>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</si>
  <si>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</si>
  <si>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</si>
  <si>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</si>
  <si>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</si>
  <si>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</si>
  <si>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</si>
  <si>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</si>
  <si>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</si>
  <si>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</si>
  <si>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</si>
  <si>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</si>
  <si>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</si>
  <si>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</si>
  <si>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</si>
  <si>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</si>
  <si>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</si>
  <si>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</si>
  <si>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</si>
  <si>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</si>
  <si>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</si>
  <si>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</si>
  <si>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</si>
  <si>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</si>
  <si>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</si>
  <si>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</si>
  <si>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</si>
  <si>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</si>
  <si>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</si>
  <si>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</si>
  <si>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</si>
  <si>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</si>
  <si>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</si>
  <si>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</si>
  <si>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</si>
  <si>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</si>
  <si>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</si>
  <si>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</si>
  <si>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</si>
  <si>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</si>
  <si>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</si>
  <si>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</si>
  <si>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</si>
  <si>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</si>
  <si>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</si>
  <si>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</si>
  <si>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</si>
  <si>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</si>
  <si>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</si>
  <si>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</si>
  <si>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</si>
  <si>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</si>
  <si>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</si>
  <si>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</si>
  <si>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</si>
  <si>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</si>
  <si>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</si>
  <si>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</si>
  <si>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</si>
  <si>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</si>
  <si>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</si>
  <si>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</si>
  <si>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</si>
  <si>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</si>
  <si>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</si>
  <si>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</si>
  <si>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</si>
  <si>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</si>
  <si>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</si>
  <si>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</si>
  <si>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</si>
  <si>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</si>
  <si>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</si>
  <si>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</si>
  <si>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</si>
  <si>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</si>
  <si>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</si>
  <si>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</si>
  <si>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</si>
  <si>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</si>
  <si>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</si>
  <si>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</si>
  <si>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</si>
  <si>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</si>
  <si>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</si>
  <si>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</si>
  <si>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</si>
  <si>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</si>
  <si>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</si>
  <si>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</si>
  <si>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</si>
  <si>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</si>
  <si>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</si>
  <si>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</si>
  <si>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</si>
  <si>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</si>
  <si>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</si>
  <si>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</si>
  <si>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</si>
  <si>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</si>
  <si>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</si>
  <si>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</si>
  <si>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</si>
  <si>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</si>
  <si>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</si>
  <si>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</si>
  <si>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</si>
  <si>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</si>
  <si>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</si>
  <si>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</si>
  <si>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</si>
  <si>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</si>
  <si>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</si>
  <si>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</si>
  <si>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</si>
  <si>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</si>
  <si>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</si>
  <si>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</si>
  <si>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</si>
  <si>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</si>
  <si>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</si>
  <si>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</si>
  <si>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</si>
  <si>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</si>
  <si>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</si>
  <si>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</si>
  <si>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</si>
  <si>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</si>
  <si>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</si>
  <si>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</si>
  <si>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</si>
  <si>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</si>
  <si>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</si>
  <si>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</si>
  <si>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</si>
  <si>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</si>
  <si>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</si>
  <si>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</si>
  <si>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</si>
  <si>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</si>
  <si>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</si>
  <si>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</si>
  <si>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</si>
  <si>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</si>
  <si>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</si>
  <si>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</si>
  <si>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</si>
  <si>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</si>
  <si>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</si>
  <si>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</si>
  <si>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</si>
  <si>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</si>
  <si>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</si>
  <si>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</si>
  <si>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</si>
  <si>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</si>
  <si>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</si>
  <si>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</si>
  <si>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</si>
  <si>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</si>
  <si>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</si>
  <si>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</si>
  <si>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</si>
  <si>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</si>
  <si>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</si>
  <si>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</si>
  <si>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</si>
  <si>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</si>
  <si>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</si>
  <si>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</si>
  <si>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</si>
  <si>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</si>
  <si>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</si>
  <si>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</si>
  <si>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</si>
  <si>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</si>
  <si>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</si>
  <si>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</si>
  <si>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</si>
  <si>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</si>
  <si>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</si>
  <si>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</si>
  <si>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</si>
  <si>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</si>
  <si>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</si>
  <si>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</si>
  <si>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</si>
  <si>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</si>
  <si>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</si>
  <si>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</si>
  <si>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</si>
  <si>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</si>
  <si>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</si>
  <si>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</si>
  <si>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</si>
  <si>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</si>
  <si>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</si>
  <si>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</si>
  <si>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</si>
  <si>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</si>
  <si>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</si>
  <si>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</si>
  <si>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</si>
  <si>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</si>
  <si>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</si>
  <si>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</si>
  <si>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</si>
  <si>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</si>
  <si>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</si>
  <si>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</si>
  <si>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</si>
  <si>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</si>
  <si>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</si>
  <si>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</si>
  <si>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</si>
  <si>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</si>
  <si>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</si>
  <si>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</si>
  <si>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</si>
  <si>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</si>
  <si>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</si>
  <si>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</si>
  <si>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</si>
  <si>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</si>
  <si>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</si>
  <si>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</si>
  <si>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</si>
  <si>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</si>
  <si>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</si>
  <si>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</si>
  <si>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</si>
  <si>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</si>
  <si>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</si>
  <si>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</si>
  <si>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</si>
  <si>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</si>
  <si>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</si>
  <si>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</si>
  <si>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</si>
  <si>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</si>
  <si>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</si>
  <si>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</si>
  <si>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</si>
  <si>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</si>
  <si>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</si>
  <si>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</si>
  <si>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</si>
  <si>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</si>
  <si>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</si>
  <si>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</si>
  <si>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</si>
  <si>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</si>
  <si>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</si>
  <si>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</si>
  <si>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</si>
  <si>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</si>
  <si>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</si>
  <si>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</si>
  <si>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</si>
  <si>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</si>
  <si>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</si>
  <si>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</si>
  <si>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</si>
  <si>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</si>
  <si>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</si>
  <si>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</si>
  <si>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</si>
  <si>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</si>
  <si>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</si>
  <si>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</si>
  <si>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</si>
  <si>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</si>
  <si>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</si>
  <si>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</si>
  <si>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</si>
  <si>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</si>
  <si>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</si>
  <si>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</si>
  <si>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</si>
  <si>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</si>
  <si>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</si>
  <si>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</si>
  <si>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</si>
  <si>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</si>
  <si>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</si>
  <si>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</si>
  <si>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</si>
  <si>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</si>
  <si>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</si>
  <si>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</si>
  <si>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</si>
  <si>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</si>
  <si>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</si>
  <si>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</si>
  <si>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</si>
  <si>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</si>
  <si>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</si>
  <si>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</si>
  <si>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</si>
  <si>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</si>
  <si>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</si>
  <si>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</si>
  <si>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</si>
  <si>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</si>
  <si>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</si>
  <si>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</si>
  <si>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</si>
  <si>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</si>
  <si>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</si>
  <si>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</si>
  <si>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</si>
  <si>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</si>
  <si>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</si>
  <si>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</si>
  <si>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</si>
  <si>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</si>
  <si>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</si>
  <si>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</si>
  <si>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</si>
  <si>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</si>
  <si>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</si>
  <si>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</si>
  <si>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</si>
  <si>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</si>
  <si>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</si>
  <si>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</si>
  <si>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</si>
  <si>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</si>
  <si>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</si>
  <si>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</si>
  <si>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</si>
  <si>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</si>
  <si>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</si>
  <si>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</si>
  <si>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</si>
  <si>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</si>
  <si>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</si>
  <si>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</si>
  <si>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</si>
  <si>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</si>
  <si>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</si>
  <si>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</si>
  <si>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</si>
  <si>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</si>
  <si>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</si>
  <si>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</si>
  <si>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</si>
  <si>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</si>
  <si>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</si>
  <si>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</si>
  <si>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</si>
  <si>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</si>
  <si>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</si>
  <si>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</si>
  <si>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</si>
  <si>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</si>
  <si>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</si>
  <si>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</si>
  <si>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</si>
  <si>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</si>
  <si>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</si>
  <si>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</si>
  <si>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</si>
  <si>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</si>
  <si>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</si>
  <si>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</si>
  <si>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</si>
  <si>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</si>
  <si>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</si>
  <si>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</si>
  <si>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</si>
  <si>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</si>
  <si>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</si>
  <si>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</si>
  <si>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</si>
  <si>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</si>
  <si>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</si>
  <si>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</si>
  <si>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</si>
  <si>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</si>
  <si>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</si>
  <si>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</si>
  <si>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</si>
  <si>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</si>
  <si>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</si>
  <si>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</si>
  <si>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</si>
  <si>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</si>
  <si>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</si>
  <si>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</si>
  <si>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</si>
  <si>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</si>
  <si>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</si>
  <si>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</si>
  <si>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</si>
  <si>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</si>
  <si>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</si>
  <si>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</si>
  <si>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</si>
  <si>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</si>
  <si>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</si>
  <si>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</si>
  <si>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</si>
  <si>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</si>
  <si>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</si>
  <si>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</si>
  <si>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</si>
  <si>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</si>
  <si>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</si>
  <si>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</si>
  <si>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</si>
  <si>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</si>
  <si>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</si>
  <si>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</si>
  <si>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</si>
  <si>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</si>
  <si>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</si>
  <si>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</si>
  <si>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</si>
  <si>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</si>
  <si>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</si>
  <si>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</si>
  <si>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</si>
  <si>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</si>
  <si>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</si>
  <si>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</si>
  <si>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</si>
  <si>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</si>
  <si>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</si>
  <si>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</si>
  <si>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</si>
  <si>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</si>
  <si>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</si>
  <si>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</si>
  <si>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</si>
  <si>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</si>
  <si>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</si>
  <si>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</si>
  <si>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</si>
  <si>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</si>
  <si>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</si>
  <si>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</si>
  <si>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</si>
  <si>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</si>
  <si>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</si>
  <si>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</si>
  <si>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</si>
  <si>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</si>
  <si>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</si>
  <si>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</si>
  <si>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</si>
  <si>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</si>
  <si>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</si>
  <si>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</si>
  <si>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</si>
  <si>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</si>
  <si>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</si>
  <si>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</si>
  <si>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</si>
  <si>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</si>
  <si>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</si>
  <si>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</si>
  <si>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</si>
  <si>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</si>
  <si>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</si>
  <si>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</si>
  <si>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</si>
  <si>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</si>
  <si>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</si>
  <si>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</si>
  <si>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</si>
  <si>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</si>
  <si>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</si>
  <si>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</si>
  <si>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</si>
  <si>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</si>
  <si>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</si>
  <si>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</si>
  <si>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</si>
  <si>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</si>
  <si>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</si>
  <si>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</si>
  <si>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</si>
  <si>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</si>
  <si>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</si>
  <si>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</si>
  <si>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</si>
  <si>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</si>
  <si>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</si>
  <si>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</si>
  <si>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</si>
  <si>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</si>
  <si>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</si>
  <si>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</si>
  <si>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</si>
  <si>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</si>
  <si>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</si>
  <si>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</si>
  <si>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</si>
  <si>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</si>
  <si>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</si>
  <si>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</si>
  <si>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</si>
  <si>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</si>
  <si>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</si>
  <si>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</si>
  <si>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</si>
  <si>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</si>
  <si>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</si>
  <si>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</si>
  <si>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</si>
  <si>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</si>
  <si>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</si>
  <si>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</si>
  <si>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</si>
  <si>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</si>
  <si>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</si>
  <si>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</si>
  <si>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</si>
  <si>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</si>
  <si>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</si>
  <si>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</si>
  <si>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</si>
  <si>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</si>
  <si>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</si>
  <si>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</si>
  <si>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</si>
  <si>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</si>
  <si>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</si>
  <si>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</si>
  <si>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</si>
  <si>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</si>
  <si>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</si>
  <si>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</si>
  <si>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</si>
  <si>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</si>
  <si>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</si>
  <si>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</si>
  <si>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</si>
  <si>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</si>
  <si>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</si>
  <si>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</si>
  <si>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</si>
  <si>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</si>
  <si>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</si>
  <si>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</si>
  <si>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</si>
  <si>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</si>
  <si>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</si>
  <si>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</si>
  <si>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</si>
  <si>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</si>
  <si>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</si>
  <si>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</si>
  <si>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</si>
  <si>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</si>
  <si>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</si>
  <si>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</si>
  <si>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</si>
  <si>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</si>
  <si>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</si>
  <si>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</si>
  <si>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</si>
  <si>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</si>
  <si>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</si>
  <si>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</si>
  <si>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</si>
  <si>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</si>
  <si>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</si>
  <si>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</si>
  <si>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</si>
  <si>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</si>
  <si>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</si>
  <si>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</si>
  <si>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</si>
  <si>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</si>
  <si>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</si>
  <si>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</si>
  <si>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</si>
  <si>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</si>
  <si>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</si>
  <si>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</si>
  <si>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</si>
  <si>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</si>
  <si>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</si>
  <si>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</si>
  <si>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</si>
  <si>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</si>
  <si>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</si>
  <si>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</si>
  <si>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</si>
  <si>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</si>
  <si>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</si>
  <si>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</si>
  <si>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</si>
  <si>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</si>
  <si>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</si>
  <si>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</si>
  <si>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</si>
  <si>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</si>
  <si>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</si>
  <si>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</si>
  <si>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</si>
  <si>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</si>
  <si>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</si>
  <si>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</si>
  <si>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</si>
  <si>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</si>
  <si>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</si>
  <si>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</si>
  <si>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</si>
  <si>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</si>
  <si>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</si>
  <si>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</si>
  <si>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</si>
  <si>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</si>
  <si>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</si>
  <si>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</si>
  <si>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</si>
  <si>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</si>
  <si>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</si>
  <si>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</si>
  <si>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</si>
  <si>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</si>
  <si>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</si>
  <si>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</si>
  <si>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</si>
  <si>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</si>
  <si>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</si>
  <si>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</si>
  <si>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</si>
  <si>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</si>
  <si>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</si>
  <si>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</si>
  <si>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</si>
  <si>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</si>
  <si>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</si>
  <si>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</si>
  <si>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</si>
  <si>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</si>
  <si>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</si>
  <si>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</si>
  <si>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</si>
  <si>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</si>
  <si>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</si>
  <si>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</si>
  <si>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</si>
  <si>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</si>
  <si>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</si>
  <si>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</si>
  <si>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</si>
  <si>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</si>
  <si>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</si>
  <si>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</si>
  <si>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</si>
  <si>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</si>
  <si>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</si>
  <si>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</si>
  <si>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</si>
  <si>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</si>
  <si>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</si>
  <si>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</si>
  <si>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</si>
  <si>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</si>
  <si>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</si>
  <si>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</si>
  <si>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</si>
  <si>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</si>
  <si>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</si>
  <si>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</si>
  <si>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</si>
  <si>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</si>
  <si>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</si>
  <si>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</si>
  <si>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</si>
  <si>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</si>
  <si>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</si>
  <si>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</si>
  <si>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</si>
  <si>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</si>
  <si>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</si>
  <si>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</si>
  <si>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</si>
  <si>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</si>
  <si>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</si>
  <si>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</si>
  <si>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</si>
  <si>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</si>
  <si>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</si>
  <si>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</si>
  <si>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</si>
  <si>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</si>
  <si>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</si>
  <si>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</si>
  <si>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</si>
  <si>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</si>
  <si>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</si>
  <si>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</si>
  <si>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</si>
  <si>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</si>
  <si>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</si>
  <si>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</si>
  <si>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</si>
  <si>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</si>
  <si>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</si>
  <si>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</si>
  <si>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</si>
  <si>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</si>
  <si>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</si>
  <si>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</si>
  <si>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</si>
  <si>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</si>
  <si>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</si>
  <si>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</si>
  <si>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</si>
  <si>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</si>
  <si>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</si>
  <si>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</si>
  <si>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</si>
  <si>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</si>
  <si>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</si>
  <si>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</si>
  <si>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</si>
  <si>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</si>
  <si>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</si>
  <si>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</si>
  <si>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</si>
  <si>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</si>
  <si>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</si>
  <si>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</si>
  <si>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</si>
  <si>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</si>
  <si>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</si>
  <si>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</si>
  <si>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</si>
  <si>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</si>
  <si>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</si>
  <si>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</si>
  <si>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</si>
  <si>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</si>
  <si>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</si>
  <si>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</si>
  <si>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</si>
  <si>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</si>
  <si>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</si>
  <si>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</si>
  <si>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</si>
  <si>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</si>
  <si>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</si>
  <si>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</si>
  <si>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</si>
  <si>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</si>
  <si>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</si>
  <si>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</si>
  <si>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</si>
  <si>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</si>
  <si>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</si>
  <si>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</si>
  <si>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</si>
  <si>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</si>
  <si>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</si>
  <si>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</si>
  <si>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</si>
  <si>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</si>
  <si>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</si>
  <si>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</si>
  <si>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</si>
  <si>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</si>
  <si>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</si>
  <si>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</si>
  <si>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</si>
  <si>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</si>
  <si>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</si>
  <si>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</si>
  <si>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</si>
  <si>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</si>
  <si>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</si>
  <si>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</si>
  <si>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</si>
  <si>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</si>
  <si>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</si>
  <si>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</si>
  <si>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</si>
  <si>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</si>
  <si>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</si>
  <si>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</si>
  <si>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</si>
  <si>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</si>
  <si>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</si>
  <si>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</si>
  <si>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</si>
  <si>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</si>
  <si>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</si>
  <si>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</si>
  <si>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</si>
  <si>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</si>
  <si>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</si>
  <si>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</si>
  <si>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</si>
  <si>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</si>
  <si>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</si>
  <si>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</si>
  <si>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</si>
  <si>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</si>
  <si>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</si>
  <si>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</si>
  <si>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</si>
  <si>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</si>
  <si>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</si>
  <si>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</si>
  <si>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</si>
  <si>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</si>
  <si>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</si>
  <si>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</si>
  <si>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</si>
  <si>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</si>
  <si>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</si>
  <si>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</si>
  <si>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</si>
  <si>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</si>
  <si>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</si>
  <si>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</si>
  <si>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</si>
  <si>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</si>
  <si>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</si>
  <si>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</si>
  <si>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</si>
  <si>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</si>
  <si>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</si>
  <si>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</si>
  <si>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</si>
  <si>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</si>
  <si>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</si>
  <si>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</si>
  <si>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</si>
  <si>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</si>
  <si>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</si>
  <si>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</si>
  <si>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</si>
  <si>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</si>
  <si>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</si>
  <si>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</si>
  <si>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</si>
  <si>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</si>
  <si>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</si>
  <si>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</si>
  <si>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</si>
  <si>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</si>
  <si>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</si>
  <si>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</si>
  <si>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</si>
  <si>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</si>
  <si>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</si>
  <si>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</si>
  <si>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</si>
  <si>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</si>
  <si>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</si>
  <si>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</si>
  <si>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</si>
  <si>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</si>
  <si>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</si>
  <si>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</si>
  <si>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</si>
  <si>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</si>
  <si>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</si>
  <si>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</si>
  <si>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</si>
  <si>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</si>
  <si>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</si>
  <si>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</si>
  <si>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</si>
  <si>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</si>
  <si>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</si>
  <si>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</si>
  <si>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</si>
  <si>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</si>
  <si>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</si>
  <si>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</si>
  <si>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</si>
  <si>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</si>
  <si>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</si>
  <si>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</si>
  <si>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</si>
  <si>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</si>
  <si>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</si>
  <si>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</si>
  <si>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</si>
  <si>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</si>
  <si>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</si>
  <si>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</si>
  <si>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</si>
  <si>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</si>
  <si>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</si>
  <si>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</si>
  <si>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</si>
  <si>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</si>
  <si>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</si>
  <si>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</si>
  <si>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</si>
  <si>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</si>
  <si>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</si>
  <si>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</si>
  <si>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</si>
  <si>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</si>
  <si>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</si>
  <si>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</si>
  <si>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</si>
  <si>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</si>
  <si>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</si>
  <si>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</si>
  <si>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</si>
  <si>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</si>
  <si>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</si>
  <si>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</si>
  <si>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</si>
  <si>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</si>
  <si>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</si>
  <si>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</si>
  <si>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</si>
  <si>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</si>
  <si>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</si>
  <si>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</si>
  <si>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</si>
  <si>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</si>
  <si>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</si>
  <si>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</si>
  <si>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</si>
  <si>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</si>
  <si>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</si>
  <si>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</si>
  <si>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</si>
  <si>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</si>
  <si>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</si>
  <si>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</si>
  <si>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</si>
  <si>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</si>
  <si>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</si>
  <si>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</si>
  <si>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</si>
  <si>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</si>
  <si>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</si>
  <si>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</si>
  <si>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</si>
  <si>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</si>
  <si>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</si>
  <si>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</si>
  <si>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</si>
  <si>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</si>
  <si>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</si>
  <si>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</si>
  <si>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</si>
  <si>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</si>
  <si>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</si>
  <si>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</si>
  <si>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</si>
  <si>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</si>
  <si>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</si>
  <si>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</si>
  <si>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</si>
  <si>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</si>
  <si>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</si>
  <si>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</si>
  <si>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</si>
  <si>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</si>
  <si>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</si>
  <si>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</si>
  <si>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</si>
  <si>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</si>
  <si>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</si>
  <si>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</si>
  <si>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</si>
  <si>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</si>
  <si>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</si>
  <si>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</si>
  <si>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</si>
  <si>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</si>
  <si>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</si>
  <si>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</si>
  <si>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</si>
  <si>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</si>
  <si>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</si>
  <si>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</si>
  <si>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</si>
  <si>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</si>
  <si>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</si>
  <si>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</si>
  <si>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</si>
  <si>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</si>
  <si>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</si>
  <si>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</si>
  <si>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</si>
  <si>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</si>
  <si>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</si>
  <si>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</si>
  <si>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</si>
  <si>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</si>
  <si>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</si>
  <si>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</si>
  <si>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</si>
  <si>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</si>
  <si>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</si>
  <si>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</si>
  <si>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</si>
  <si>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</si>
  <si>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</si>
  <si>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</si>
  <si>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</si>
  <si>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</si>
  <si>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</si>
  <si>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</si>
  <si>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</si>
  <si>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</si>
  <si>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</si>
  <si>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</si>
  <si>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</si>
  <si>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</si>
  <si>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</si>
  <si>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</si>
  <si>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</si>
  <si>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</si>
  <si>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</si>
  <si>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</si>
  <si>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</si>
  <si>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</si>
  <si>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</si>
  <si>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</si>
  <si>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</si>
  <si>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</si>
  <si>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</si>
  <si>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</si>
  <si>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</si>
  <si>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</si>
  <si>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</si>
  <si>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</si>
  <si>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</si>
  <si>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</si>
  <si>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</si>
  <si>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</si>
  <si>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</si>
  <si>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</si>
  <si>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</si>
  <si>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</si>
  <si>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</si>
  <si>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</si>
  <si>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</si>
  <si>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</si>
  <si>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</si>
  <si>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</si>
  <si>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</si>
  <si>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</si>
  <si>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</si>
  <si>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</si>
  <si>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</si>
  <si>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</si>
  <si>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</si>
  <si>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</si>
  <si>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</si>
  <si>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</si>
  <si>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</si>
  <si>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</si>
  <si>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</si>
  <si>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</si>
  <si>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</si>
  <si>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</si>
  <si>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</si>
  <si>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</si>
  <si>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</si>
  <si>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</si>
  <si>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</si>
  <si>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</si>
  <si>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</si>
  <si>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</si>
  <si>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</si>
  <si>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</si>
  <si>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</si>
  <si>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</si>
  <si>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</si>
  <si>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</si>
  <si>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</si>
  <si>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</si>
  <si>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</si>
  <si>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</si>
  <si>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</si>
  <si>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</si>
  <si>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</si>
  <si>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</si>
  <si>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</si>
  <si>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</si>
  <si>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</si>
  <si>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</si>
  <si>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</si>
  <si>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</si>
  <si>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</si>
  <si>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</si>
  <si>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</si>
  <si>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</si>
  <si>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</si>
  <si>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</si>
  <si>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</si>
  <si>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</si>
  <si>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</si>
  <si>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</si>
  <si>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</si>
  <si>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</si>
  <si>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</si>
  <si>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</si>
  <si>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</si>
  <si>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</si>
  <si>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</si>
  <si>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</si>
  <si>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</si>
  <si>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</si>
  <si>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</si>
  <si>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</si>
  <si>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</si>
  <si>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</si>
  <si>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</si>
  <si>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</si>
  <si>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</si>
  <si>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</si>
  <si>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</si>
  <si>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</si>
  <si>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</si>
  <si>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</si>
  <si>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</si>
  <si>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</si>
  <si>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</si>
  <si>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</si>
  <si>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</si>
  <si>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</si>
  <si>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</si>
  <si>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</si>
  <si>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</si>
  <si>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</si>
  <si>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</si>
  <si>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</si>
  <si>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</si>
  <si>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</si>
  <si>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</si>
  <si>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</si>
  <si>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</si>
  <si>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</si>
  <si>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</si>
  <si>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</si>
  <si>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</si>
  <si>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</si>
  <si>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</si>
  <si>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</si>
  <si>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</si>
  <si>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</si>
  <si>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</si>
  <si>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</si>
  <si>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</si>
  <si>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</si>
  <si>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</si>
  <si>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</si>
  <si>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</si>
  <si>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</si>
  <si>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</si>
  <si>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</si>
  <si>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</si>
  <si>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</si>
  <si>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</si>
  <si>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</si>
  <si>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</si>
  <si>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</si>
  <si>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</si>
  <si>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</si>
  <si>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</si>
  <si>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</si>
  <si>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</si>
  <si>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</si>
  <si>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</si>
  <si>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</si>
  <si>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</si>
  <si>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</si>
  <si>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</si>
  <si>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</si>
  <si>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</si>
  <si>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</si>
  <si>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</si>
  <si>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</si>
  <si>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</si>
  <si>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</si>
  <si>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</si>
  <si>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</si>
  <si>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</si>
  <si>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</si>
  <si>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</si>
  <si>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</si>
  <si>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</si>
  <si>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</si>
  <si>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</si>
  <si>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</si>
  <si>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</si>
  <si>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</si>
  <si>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</si>
  <si>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</si>
  <si>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</si>
  <si>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</si>
  <si>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</si>
  <si>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</si>
  <si>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</si>
  <si>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</si>
  <si>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</si>
  <si>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</si>
  <si>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</si>
  <si>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</si>
  <si>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</si>
  <si>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</si>
  <si>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</si>
  <si>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</si>
  <si>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</si>
  <si>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</si>
  <si>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</si>
  <si>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</si>
  <si>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</si>
  <si>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</si>
  <si>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</si>
  <si>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</si>
  <si>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</si>
  <si>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</si>
  <si>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</si>
  <si>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</si>
  <si>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</si>
  <si>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</si>
  <si>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</si>
  <si>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</si>
  <si>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</si>
  <si>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</si>
  <si>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</si>
  <si>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</si>
  <si>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</si>
  <si>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</si>
  <si>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</si>
  <si>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</si>
  <si>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</si>
  <si>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</si>
  <si>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</si>
  <si>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</si>
  <si>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</si>
  <si>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</si>
  <si>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</si>
  <si>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</si>
  <si>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</si>
  <si>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</si>
  <si>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</si>
  <si>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</si>
  <si>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</si>
  <si>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</si>
  <si>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</si>
  <si>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</si>
  <si>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</si>
  <si>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</si>
  <si>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</si>
  <si>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</si>
  <si>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</si>
  <si>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</si>
  <si>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</si>
  <si>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</si>
  <si>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</si>
  <si>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</si>
  <si>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</si>
  <si>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</si>
  <si>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</si>
  <si>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</si>
  <si>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</si>
  <si>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</si>
  <si>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</si>
  <si>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</si>
  <si>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</si>
  <si>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</si>
  <si>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</si>
  <si>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</si>
  <si>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</si>
  <si>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</si>
  <si>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</si>
  <si>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</si>
  <si>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</si>
  <si>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</si>
  <si>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</si>
  <si>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</si>
  <si>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</si>
  <si>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</si>
  <si>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</si>
  <si>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</si>
  <si>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</si>
  <si>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</si>
  <si>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</si>
  <si>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</si>
  <si>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</si>
  <si>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</si>
  <si>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</si>
  <si>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</si>
  <si>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</si>
  <si>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</si>
  <si>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</si>
  <si>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</si>
  <si>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</si>
  <si>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</si>
  <si>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</si>
  <si>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</si>
  <si>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</si>
  <si>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</si>
  <si>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</si>
  <si>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</si>
  <si>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</si>
  <si>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</si>
  <si>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</si>
  <si>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</si>
  <si>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</si>
  <si>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</si>
  <si>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</si>
  <si>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</si>
  <si>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</si>
  <si>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</si>
  <si>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</si>
  <si>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</si>
  <si>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</si>
  <si>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</si>
  <si>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</si>
  <si>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</si>
  <si>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</si>
  <si>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</si>
  <si>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</si>
  <si>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</si>
  <si>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</si>
  <si>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</si>
  <si>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</si>
  <si>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</si>
  <si>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</si>
  <si>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</si>
  <si>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</si>
  <si>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</si>
  <si>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</si>
  <si>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</si>
  <si>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</si>
  <si>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</si>
  <si>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</si>
  <si>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</si>
  <si>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</si>
  <si>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</si>
  <si>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</si>
  <si>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</si>
  <si>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</si>
  <si>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</si>
  <si>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</si>
  <si>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</si>
  <si>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</si>
  <si>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</si>
  <si>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</si>
  <si>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</si>
  <si>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</si>
  <si>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</si>
  <si>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</si>
  <si>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</si>
  <si>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</si>
  <si>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</si>
  <si>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</si>
  <si>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</si>
  <si>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</si>
  <si>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</si>
  <si>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</si>
  <si>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</si>
  <si>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</si>
  <si>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</si>
  <si>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</si>
  <si>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</si>
  <si>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</si>
  <si>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</si>
  <si>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</si>
  <si>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</si>
  <si>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</si>
  <si>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</si>
  <si>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</si>
  <si>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</si>
  <si>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</si>
  <si>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</si>
  <si>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</si>
  <si>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</si>
  <si>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</si>
  <si>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</si>
  <si>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</si>
  <si>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</si>
  <si>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</si>
  <si>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</si>
  <si>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</si>
  <si>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</si>
  <si>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</si>
  <si>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</si>
  <si>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</si>
  <si>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</si>
  <si>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</si>
  <si>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</si>
  <si>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</si>
  <si>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</si>
  <si>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</si>
  <si>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</si>
  <si>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</si>
  <si>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</si>
  <si>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</si>
  <si>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</si>
  <si>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</si>
  <si>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</si>
  <si>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</si>
  <si>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</si>
  <si>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</si>
  <si>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</si>
  <si>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</si>
  <si>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</si>
  <si>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</si>
  <si>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</si>
  <si>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</si>
  <si>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</si>
  <si>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</si>
  <si>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</si>
  <si>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</si>
  <si>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</si>
  <si>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</si>
  <si>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</si>
  <si>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</si>
  <si>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</si>
  <si>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</si>
  <si>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</si>
  <si>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</si>
  <si>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</si>
  <si>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</si>
  <si>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</si>
  <si>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</si>
  <si>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</si>
  <si>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</si>
  <si>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</si>
  <si>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</si>
  <si>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</si>
  <si>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</si>
  <si>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</si>
  <si>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</si>
  <si>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</si>
  <si>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</si>
  <si>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</si>
  <si>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</si>
  <si>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</si>
  <si>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</si>
  <si>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</si>
  <si>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</si>
  <si>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</si>
  <si>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</si>
  <si>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</si>
  <si>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</si>
  <si>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</si>
  <si>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</si>
  <si>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</si>
  <si>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</si>
  <si>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</si>
  <si>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</si>
  <si>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</si>
  <si>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</si>
  <si>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</si>
  <si>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</si>
  <si>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</si>
  <si>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</si>
  <si>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</si>
  <si>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</si>
  <si>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</si>
  <si>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</si>
  <si>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</si>
  <si>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</si>
  <si>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</si>
  <si>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</si>
  <si>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</si>
  <si>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</si>
  <si>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</si>
  <si>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</si>
  <si>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</si>
  <si>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</si>
  <si>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</si>
  <si>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</si>
  <si>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</si>
  <si>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</si>
  <si>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</si>
  <si>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</si>
  <si>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</si>
  <si>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</si>
  <si>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</si>
  <si>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</si>
  <si>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</si>
  <si>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</si>
  <si>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</si>
  <si>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</si>
  <si>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</si>
  <si>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</si>
  <si>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</si>
  <si>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</si>
  <si>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</si>
  <si>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</si>
  <si>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</si>
  <si>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</si>
  <si>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</si>
  <si>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</si>
  <si>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</si>
  <si>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</si>
  <si>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</si>
  <si>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</si>
  <si>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</si>
  <si>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</si>
  <si>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</si>
  <si>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</si>
  <si>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</si>
  <si>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</si>
  <si>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</si>
  <si>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</si>
  <si>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</si>
  <si>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</si>
  <si>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</si>
  <si>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</si>
  <si>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</si>
  <si>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</si>
  <si>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</si>
  <si>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</si>
  <si>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</si>
  <si>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</si>
  <si>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</si>
  <si>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</si>
  <si>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</si>
  <si>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</si>
  <si>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</si>
  <si>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</si>
  <si>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</si>
  <si>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</si>
  <si>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</si>
  <si>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</si>
  <si>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</si>
  <si>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</si>
  <si>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</si>
  <si>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</si>
  <si>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</si>
  <si>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</si>
  <si>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</si>
  <si>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</si>
  <si>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</si>
  <si>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</si>
  <si>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</si>
  <si>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</si>
  <si>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</si>
  <si>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</si>
  <si>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</si>
  <si>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</si>
  <si>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</si>
  <si>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</si>
  <si>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</si>
  <si>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</si>
  <si>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</si>
  <si>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</si>
  <si>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</si>
  <si>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</si>
  <si>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</si>
  <si>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</si>
  <si>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</si>
  <si>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</si>
  <si>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</si>
  <si>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</si>
  <si>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</si>
  <si>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</si>
  <si>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</si>
  <si>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</si>
  <si>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</si>
  <si>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</si>
  <si>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</si>
  <si>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</si>
  <si>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</si>
  <si>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</si>
  <si>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</si>
  <si>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</si>
  <si>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</si>
  <si>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</si>
  <si>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</si>
  <si>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</si>
  <si>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</si>
  <si>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</si>
  <si>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</si>
  <si>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</si>
  <si>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</si>
  <si>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</si>
  <si>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</si>
  <si>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</si>
  <si>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</si>
  <si>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</si>
  <si>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</si>
  <si>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</si>
  <si>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</si>
  <si>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</si>
  <si>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</si>
  <si>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</si>
  <si>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</si>
  <si>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</si>
  <si>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</si>
  <si>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</si>
  <si>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</si>
  <si>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</si>
  <si>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</si>
  <si>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</si>
  <si>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</si>
  <si>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</si>
  <si>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</si>
  <si>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</si>
  <si>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</si>
  <si>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</si>
  <si>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</si>
  <si>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</si>
  <si>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</si>
  <si>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</si>
  <si>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</si>
  <si>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</si>
  <si>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</si>
  <si>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</si>
  <si>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</si>
  <si>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</si>
  <si>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</si>
  <si>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</si>
  <si>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</si>
  <si>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</si>
  <si>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</si>
  <si>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</si>
  <si>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</si>
  <si>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</si>
  <si>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</si>
  <si>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</si>
  <si>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</si>
  <si>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</si>
  <si>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</si>
  <si>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</si>
  <si>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</si>
  <si>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</si>
  <si>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</si>
  <si>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</si>
  <si>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</si>
  <si>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</si>
  <si>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</si>
  <si>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</si>
  <si>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</si>
  <si>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</si>
  <si>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</si>
  <si>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</si>
  <si>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</si>
  <si>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</si>
  <si>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</si>
  <si>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</si>
  <si>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</si>
  <si>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</si>
  <si>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</si>
  <si>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</si>
  <si>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</si>
  <si>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</si>
  <si>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</si>
  <si>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</si>
  <si>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</si>
  <si>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</si>
  <si>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</si>
  <si>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</si>
  <si>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</si>
  <si>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</si>
  <si>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</si>
  <si>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</si>
  <si>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</si>
  <si>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</si>
  <si>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</si>
  <si>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</si>
  <si>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</si>
  <si>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</si>
  <si>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</si>
  <si>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</si>
  <si>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</si>
  <si>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</si>
  <si>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</si>
  <si>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</si>
  <si>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</si>
  <si>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</si>
  <si>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</si>
  <si>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</si>
  <si>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</si>
  <si>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</si>
  <si>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</si>
  <si>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</si>
  <si>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</si>
  <si>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</si>
  <si>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</si>
  <si>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</si>
  <si>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</si>
  <si>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</si>
  <si>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</si>
  <si>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</si>
  <si>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</si>
  <si>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</si>
  <si>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</si>
  <si>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</si>
  <si>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</si>
  <si>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</si>
  <si>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</si>
  <si>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</si>
  <si>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</si>
  <si>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</si>
  <si>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</si>
  <si>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</si>
  <si>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</si>
  <si>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</si>
  <si>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</si>
  <si>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</si>
  <si>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</si>
  <si>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</si>
  <si>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</si>
  <si>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</si>
  <si>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</si>
  <si>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</si>
  <si>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</si>
  <si>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</si>
  <si>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</si>
  <si>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</si>
  <si>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</si>
  <si>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</si>
  <si>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</si>
  <si>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</si>
  <si>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</si>
  <si>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</si>
  <si>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</si>
  <si>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</si>
  <si>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</si>
  <si>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</si>
  <si>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</si>
  <si>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</si>
  <si>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</si>
  <si>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</si>
  <si>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</si>
  <si>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</si>
  <si>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</si>
  <si>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</si>
  <si>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</si>
  <si>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</si>
  <si>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</si>
  <si>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</si>
  <si>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</si>
  <si>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</si>
  <si>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</si>
  <si>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</si>
  <si>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</si>
  <si>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</si>
  <si>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</si>
  <si>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</si>
  <si>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</si>
  <si>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</si>
  <si>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</si>
  <si>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</si>
  <si>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</si>
  <si>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</si>
  <si>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</si>
  <si>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</si>
  <si>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</si>
  <si>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</si>
  <si>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</si>
  <si>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</si>
  <si>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</si>
  <si>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</si>
  <si>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</si>
  <si>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</si>
  <si>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</si>
  <si>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</si>
  <si>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</si>
  <si>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</si>
  <si>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</si>
  <si>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</si>
  <si>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</si>
  <si>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</si>
  <si>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</si>
  <si>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</si>
  <si>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</si>
  <si>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</si>
  <si>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</si>
  <si>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</si>
  <si>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</si>
  <si>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</si>
  <si>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</si>
  <si>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</si>
  <si>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</si>
  <si>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</si>
  <si>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</si>
  <si>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</si>
  <si>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</si>
  <si>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</si>
  <si>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</si>
  <si>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</si>
  <si>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</si>
  <si>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</si>
  <si>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</si>
  <si>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</si>
  <si>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</si>
  <si>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</si>
  <si>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</si>
  <si>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</si>
  <si>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</si>
  <si>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</si>
  <si>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</si>
  <si>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</si>
  <si>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</si>
  <si>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</si>
  <si>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</si>
  <si>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</si>
  <si>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</si>
  <si>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</si>
  <si>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</si>
  <si>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</si>
  <si>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</si>
  <si>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</si>
  <si>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</si>
  <si>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</si>
  <si>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</si>
  <si>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</si>
  <si>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</si>
  <si>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</si>
  <si>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</si>
  <si>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</si>
  <si>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</si>
  <si>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</si>
  <si>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</si>
  <si>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</si>
  <si>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</si>
  <si>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</si>
  <si>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</si>
  <si>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</si>
  <si>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</si>
  <si>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</si>
  <si>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</si>
  <si>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</si>
  <si>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</si>
  <si>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</si>
  <si>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</si>
  <si>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</si>
  <si>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</si>
  <si>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</si>
  <si>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</si>
  <si>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</si>
  <si>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</si>
  <si>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</si>
  <si>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</si>
  <si>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</si>
  <si>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</si>
  <si>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</si>
  <si>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</si>
  <si>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</si>
  <si>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</si>
  <si>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</si>
  <si>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</si>
  <si>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</si>
  <si>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</si>
  <si>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</si>
  <si>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</si>
  <si>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</si>
  <si>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</si>
  <si>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</si>
  <si>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</si>
  <si>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</si>
  <si>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</si>
  <si>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</si>
  <si>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</si>
  <si>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</si>
  <si>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</si>
  <si>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</si>
  <si>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</si>
  <si>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</si>
  <si>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</si>
  <si>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</si>
  <si>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</si>
  <si>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</si>
  <si>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</si>
  <si>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</si>
  <si>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</si>
  <si>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</si>
  <si>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</si>
  <si>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</si>
  <si>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</si>
  <si>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</si>
  <si>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</si>
  <si>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</si>
  <si>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</si>
  <si>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</si>
  <si>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</si>
  <si>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</si>
  <si>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</si>
  <si>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</si>
  <si>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</si>
  <si>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</si>
  <si>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</si>
  <si>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</si>
  <si>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</si>
  <si>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</si>
  <si>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</si>
  <si>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</si>
  <si>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</si>
  <si>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</si>
  <si>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</si>
  <si>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</si>
  <si>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</si>
  <si>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</si>
  <si>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</si>
  <si>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</si>
  <si>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</si>
  <si>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</si>
  <si>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</si>
  <si>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</si>
  <si>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</si>
  <si>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</si>
  <si>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</si>
  <si>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</si>
  <si>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</si>
  <si>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</si>
  <si>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</si>
  <si>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</si>
  <si>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</si>
  <si>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</si>
  <si>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</si>
  <si>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</si>
  <si>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</si>
  <si>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</si>
  <si>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</si>
  <si>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</si>
  <si>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</si>
  <si>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</si>
  <si>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</si>
  <si>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</si>
  <si>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</si>
  <si>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</si>
  <si>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</si>
  <si>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</si>
  <si>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</si>
  <si>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</si>
  <si>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</si>
  <si>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</si>
  <si>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</si>
  <si>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</si>
  <si>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</si>
  <si>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</si>
  <si>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</si>
  <si>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</si>
  <si>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</si>
  <si>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</si>
  <si>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</si>
  <si>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</si>
  <si>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</si>
  <si>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</si>
  <si>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</si>
  <si>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</si>
  <si>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</si>
  <si>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</si>
  <si>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</si>
  <si>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</si>
  <si>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</si>
  <si>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</si>
  <si>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</si>
  <si>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</si>
  <si>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</si>
  <si>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</si>
  <si>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</si>
  <si>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</si>
  <si>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</si>
  <si>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</si>
  <si>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</si>
  <si>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</si>
  <si>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</si>
  <si>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</si>
  <si>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</si>
  <si>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</si>
  <si>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</si>
  <si>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</si>
  <si>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</si>
  <si>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</si>
  <si>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</si>
  <si>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</si>
  <si>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</si>
  <si>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</si>
  <si>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</si>
  <si>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</si>
  <si>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</si>
  <si>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</si>
  <si>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</si>
  <si>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</si>
  <si>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</si>
  <si>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</si>
  <si>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</si>
  <si>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</si>
  <si>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</si>
  <si>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</si>
  <si>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</si>
  <si>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</si>
  <si>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</si>
  <si>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</si>
  <si>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</si>
  <si>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</si>
  <si>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</si>
  <si>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</si>
  <si>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</si>
  <si>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</si>
  <si>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</si>
  <si>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</si>
  <si>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</si>
  <si>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</si>
  <si>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</si>
  <si>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</si>
  <si>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</si>
  <si>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</si>
  <si>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</si>
  <si>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</si>
  <si>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</si>
  <si>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</si>
  <si>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</si>
  <si>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</si>
  <si>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</si>
  <si>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</si>
  <si>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</si>
  <si>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</si>
  <si>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</si>
  <si>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</si>
  <si>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</si>
  <si>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</si>
  <si>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</si>
  <si>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</si>
  <si>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</si>
  <si>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</si>
  <si>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</si>
  <si>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</si>
  <si>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</si>
  <si>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</si>
  <si>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</si>
  <si>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</si>
  <si>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</si>
  <si>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</si>
  <si>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</si>
  <si>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</si>
  <si>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</si>
  <si>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</si>
  <si>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</si>
  <si>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</si>
  <si>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</si>
  <si>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</si>
  <si>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</si>
  <si>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</si>
  <si>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</si>
  <si>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</si>
  <si>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</si>
  <si>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</si>
  <si>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</si>
  <si>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</si>
  <si>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</si>
  <si>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</si>
  <si>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</si>
  <si>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</si>
  <si>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</si>
  <si>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</si>
  <si>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</si>
  <si>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</si>
  <si>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</si>
  <si>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</si>
  <si>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</si>
  <si>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</si>
  <si>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</si>
  <si>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</si>
  <si>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</si>
  <si>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</si>
  <si>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</si>
  <si>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</si>
  <si>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</si>
  <si>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</si>
  <si>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</si>
  <si>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</si>
  <si>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</si>
  <si>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</si>
  <si>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</si>
  <si>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</si>
  <si>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</si>
  <si>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</si>
  <si>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</si>
  <si>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</si>
  <si>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</si>
  <si>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</si>
  <si>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</si>
  <si>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</si>
  <si>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</si>
  <si>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</si>
  <si>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</si>
  <si>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</si>
  <si>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</si>
  <si>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</si>
  <si>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</si>
  <si>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</si>
  <si>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</si>
  <si>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</si>
  <si>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</si>
  <si>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</si>
  <si>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</si>
  <si>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</si>
  <si>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</si>
  <si>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</si>
  <si>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</si>
  <si>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</si>
  <si>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</si>
  <si>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</si>
  <si>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</si>
  <si>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</si>
  <si>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</si>
  <si>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</si>
  <si>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</si>
  <si>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</si>
  <si>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</si>
  <si>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</si>
  <si>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</si>
  <si>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</si>
  <si>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</si>
  <si>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</si>
  <si>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</si>
  <si>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</si>
  <si>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</si>
  <si>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</si>
  <si>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</si>
  <si>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</si>
  <si>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</si>
  <si>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</si>
  <si>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</si>
  <si>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</si>
  <si>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</si>
  <si>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</si>
  <si>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</si>
  <si>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</si>
  <si>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</si>
  <si>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</si>
  <si>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</si>
  <si>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</si>
  <si>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</si>
  <si>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</si>
  <si>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</si>
  <si>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</si>
  <si>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</si>
  <si>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</si>
  <si>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</si>
  <si>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</si>
  <si>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</si>
  <si>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</si>
  <si>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</si>
  <si>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</si>
  <si>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</si>
  <si>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</si>
  <si>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</si>
  <si>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</si>
  <si>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</si>
  <si>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</si>
  <si>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</si>
  <si>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</si>
  <si>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</si>
  <si>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</si>
  <si>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</si>
  <si>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</si>
  <si>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</si>
  <si>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</si>
  <si>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</si>
  <si>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</si>
  <si>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</si>
  <si>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</si>
  <si>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</si>
  <si>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</si>
  <si>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</si>
  <si>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</si>
  <si>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</si>
  <si>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</si>
  <si>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</si>
  <si>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</si>
  <si>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</si>
  <si>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</si>
  <si>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</si>
  <si>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</si>
  <si>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</si>
  <si>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</si>
  <si>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</si>
  <si>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</si>
  <si>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</si>
  <si>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</si>
  <si>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</si>
  <si>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</si>
  <si>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</si>
  <si>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</si>
  <si>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</si>
  <si>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</si>
  <si>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</si>
  <si>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</si>
  <si>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</si>
  <si>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</si>
  <si>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</si>
  <si>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</si>
  <si>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</si>
  <si>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</si>
  <si>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</si>
  <si>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</si>
  <si>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</si>
  <si>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</si>
  <si>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</si>
  <si>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</si>
  <si>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</si>
  <si>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</si>
  <si>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</si>
  <si>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</si>
  <si>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</si>
  <si>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</si>
  <si>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</si>
  <si>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</si>
  <si>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</si>
  <si>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</si>
  <si>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</si>
  <si>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</si>
  <si>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</si>
  <si>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</si>
  <si>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</si>
  <si>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</si>
  <si>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</si>
  <si>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</si>
  <si>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</si>
  <si>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</si>
  <si>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</si>
  <si>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</si>
  <si>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</si>
  <si>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</si>
  <si>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</si>
  <si>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</si>
  <si>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</si>
  <si>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</si>
  <si>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</si>
  <si>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</si>
  <si>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</si>
  <si>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</si>
  <si>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</si>
  <si>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</si>
  <si>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</si>
  <si>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</si>
  <si>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</si>
  <si>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</si>
  <si>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</si>
  <si>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</si>
  <si>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</si>
  <si>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</si>
  <si>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</si>
  <si>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</si>
  <si>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</si>
  <si>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</si>
  <si>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</si>
  <si>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</si>
  <si>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</si>
  <si>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</si>
  <si>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</si>
  <si>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</si>
  <si>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</si>
  <si>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</si>
  <si>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</si>
  <si>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</si>
  <si>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</si>
  <si>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</si>
  <si>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</si>
  <si>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</si>
  <si>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</si>
  <si>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</si>
  <si>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</si>
  <si>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</si>
  <si>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</si>
  <si>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</si>
  <si>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</si>
  <si>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</si>
  <si>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</si>
  <si>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</si>
  <si>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</si>
  <si>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</si>
  <si>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</si>
  <si>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</si>
  <si>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</si>
  <si>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</si>
  <si>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</si>
  <si>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</si>
  <si>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</si>
  <si>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</si>
  <si>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</si>
  <si>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</si>
  <si>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</si>
  <si>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</si>
  <si>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</si>
  <si>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</si>
  <si>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</si>
  <si>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</si>
  <si>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</si>
  <si>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</si>
  <si>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</si>
  <si>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</si>
  <si>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</si>
  <si>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</si>
  <si>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</si>
  <si>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</si>
  <si>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</si>
  <si>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</si>
  <si>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</si>
  <si>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</si>
  <si>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</si>
  <si>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</si>
  <si>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</si>
  <si>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</si>
  <si>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</si>
  <si>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</si>
  <si>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</si>
  <si>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</si>
  <si>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</si>
  <si>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</si>
  <si>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</si>
  <si>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</si>
  <si>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</si>
  <si>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</si>
  <si>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</si>
  <si>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</si>
  <si>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</si>
  <si>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</si>
  <si>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</si>
  <si>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</si>
  <si>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</si>
  <si>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</si>
  <si>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</si>
  <si>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</si>
  <si>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</si>
  <si>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</si>
  <si>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</si>
  <si>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</si>
  <si>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</si>
  <si>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</si>
  <si>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</si>
  <si>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</si>
  <si>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</si>
  <si>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</si>
  <si>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</si>
  <si>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</si>
  <si>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</si>
  <si>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</si>
  <si>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</si>
  <si>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</si>
  <si>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</si>
  <si>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</si>
  <si>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</si>
  <si>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</si>
  <si>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</si>
  <si>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</si>
  <si>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</si>
  <si>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</si>
  <si>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</si>
  <si>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</si>
  <si>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</si>
  <si>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</si>
  <si>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</si>
  <si>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</si>
  <si>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</si>
  <si>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</si>
  <si>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</si>
  <si>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</si>
  <si>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</si>
  <si>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</si>
  <si>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</si>
  <si>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</si>
  <si>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</si>
  <si>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</si>
  <si>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</si>
  <si>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</si>
  <si>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</si>
  <si>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</si>
  <si>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</si>
  <si>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</si>
  <si>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</si>
  <si>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</si>
  <si>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</si>
  <si>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</si>
  <si>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</si>
  <si>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</si>
  <si>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</si>
  <si>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</si>
  <si>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</si>
  <si>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</si>
  <si>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</si>
  <si>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</si>
  <si>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</si>
  <si>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</si>
  <si>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</si>
  <si>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</si>
  <si>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</si>
  <si>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</si>
  <si>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</si>
  <si>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</si>
  <si>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</si>
  <si>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</si>
  <si>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</si>
  <si>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</si>
  <si>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</si>
  <si>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</si>
  <si>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</si>
  <si>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</si>
  <si>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</si>
  <si>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</si>
  <si>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</si>
  <si>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</si>
  <si>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</si>
  <si>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</si>
  <si>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</si>
  <si>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</si>
  <si>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</si>
  <si>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</si>
  <si>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</si>
  <si>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</si>
  <si>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</si>
  <si>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</si>
  <si>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</si>
  <si>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</si>
  <si>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</si>
  <si>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</si>
  <si>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</si>
  <si>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</si>
  <si>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</si>
  <si>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</si>
  <si>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</si>
  <si>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</si>
  <si>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</si>
  <si>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</si>
  <si>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</si>
  <si>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</si>
  <si>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</si>
  <si>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</si>
  <si>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</si>
  <si>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</si>
  <si>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</si>
  <si>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</si>
  <si>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</si>
  <si>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</si>
  <si>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</si>
  <si>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</si>
  <si>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</si>
  <si>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</si>
  <si>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</si>
  <si>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</si>
  <si>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</si>
  <si>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</si>
  <si>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</si>
  <si>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</si>
  <si>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</si>
  <si>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</si>
  <si>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</si>
  <si>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</si>
  <si>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</si>
  <si>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</si>
  <si>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</si>
  <si>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</si>
  <si>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</si>
  <si>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</si>
  <si>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</si>
  <si>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</si>
  <si>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</si>
  <si>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</si>
  <si>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</si>
  <si>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</si>
  <si>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</si>
  <si>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</si>
  <si>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</si>
  <si>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</si>
  <si>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</si>
  <si>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</si>
  <si>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</si>
  <si>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</si>
  <si>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</si>
  <si>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</si>
  <si>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</si>
  <si>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</si>
  <si>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</si>
  <si>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</si>
  <si>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</si>
  <si>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</si>
  <si>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</si>
  <si>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</si>
  <si>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</si>
  <si>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</si>
  <si>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</si>
  <si>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</si>
  <si>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</si>
  <si>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</si>
  <si>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</si>
  <si>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</si>
  <si>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</si>
  <si>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</si>
  <si>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</si>
  <si>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</si>
  <si>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</si>
  <si>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</si>
  <si>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</si>
  <si>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</si>
  <si>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</si>
  <si>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</si>
  <si>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</si>
  <si>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</si>
  <si>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</si>
  <si>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</si>
  <si>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</si>
  <si>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</si>
  <si>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</si>
  <si>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</si>
  <si>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</si>
  <si>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</si>
  <si>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</si>
  <si>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</si>
  <si>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</si>
  <si>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</si>
  <si>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</si>
  <si>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</si>
  <si>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</si>
  <si>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</si>
  <si>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</si>
  <si>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</si>
  <si>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</si>
  <si>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</si>
  <si>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</si>
  <si>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</si>
  <si>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</si>
  <si>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</si>
  <si>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</si>
  <si>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</si>
  <si>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</si>
  <si>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</si>
  <si>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</si>
  <si>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</si>
  <si>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</si>
  <si>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</si>
  <si>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</si>
  <si>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</si>
  <si>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</si>
  <si>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</si>
  <si>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</si>
  <si>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</si>
  <si>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</si>
  <si>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</si>
  <si>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</si>
  <si>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</si>
  <si>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</si>
  <si>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</si>
  <si>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</si>
  <si>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</si>
  <si>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</si>
  <si>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</si>
  <si>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</si>
  <si>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</si>
  <si>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</si>
  <si>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</si>
  <si>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</si>
  <si>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</si>
  <si>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</si>
  <si>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</si>
  <si>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</si>
  <si>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</si>
  <si>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</si>
  <si>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</si>
  <si>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</si>
  <si>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</si>
  <si>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</si>
  <si>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</si>
  <si>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</si>
  <si>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</si>
  <si>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</si>
  <si>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</si>
  <si>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</si>
  <si>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</si>
  <si>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</si>
  <si>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</si>
  <si>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</si>
  <si>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</si>
  <si>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</si>
  <si>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</si>
  <si>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</si>
  <si>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</si>
  <si>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</si>
  <si>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</si>
  <si>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</si>
  <si>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</si>
  <si>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</si>
  <si>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</si>
  <si>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</si>
  <si>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</si>
  <si>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</si>
  <si>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</si>
  <si>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</si>
  <si>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</si>
  <si>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</si>
  <si>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</si>
  <si>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</si>
  <si>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</si>
  <si>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</si>
  <si>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</si>
  <si>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</si>
  <si>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</si>
  <si>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</si>
  <si>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</si>
  <si>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</si>
  <si>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</si>
  <si>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</si>
  <si>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</si>
  <si>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</si>
  <si>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</si>
  <si>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</si>
  <si>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</si>
  <si>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</si>
  <si>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</si>
  <si>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</si>
  <si>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</si>
  <si>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</si>
  <si>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</si>
  <si>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</si>
  <si>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</si>
  <si>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</si>
  <si>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</si>
  <si>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</si>
  <si>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</si>
  <si>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</si>
  <si>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</si>
  <si>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</si>
  <si>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</si>
  <si>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</si>
  <si>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</si>
  <si>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</si>
  <si>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</si>
  <si>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</si>
  <si>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</si>
  <si>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</si>
  <si>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</si>
  <si>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</si>
  <si>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</si>
  <si>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</si>
  <si>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</si>
  <si>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</si>
  <si>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</si>
  <si>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</si>
  <si>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</si>
  <si>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</si>
  <si>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</si>
  <si>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</si>
  <si>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</si>
  <si>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</si>
  <si>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</si>
  <si>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</si>
  <si>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</si>
  <si>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</si>
  <si>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</si>
  <si>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</si>
  <si>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</si>
  <si>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</si>
  <si>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</si>
  <si>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</si>
  <si>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</si>
  <si>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</si>
  <si>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</si>
  <si>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</si>
  <si>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</si>
  <si>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</si>
  <si>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</si>
  <si>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</si>
  <si>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</si>
  <si>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</si>
  <si>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</si>
  <si>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</si>
  <si>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</si>
  <si>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</si>
  <si>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</si>
  <si>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</si>
  <si>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</si>
  <si>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</si>
  <si>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</si>
  <si>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</si>
  <si>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</si>
  <si>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</si>
  <si>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</si>
  <si>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</si>
  <si>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</si>
  <si>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</si>
  <si>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</si>
  <si>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</si>
  <si>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</si>
  <si>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</si>
  <si>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</si>
  <si>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</si>
  <si>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</si>
  <si>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</si>
  <si>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</si>
  <si>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</si>
  <si>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</si>
  <si>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</si>
  <si>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</si>
  <si>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</si>
  <si>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</si>
  <si>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</si>
  <si>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</si>
  <si>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</si>
  <si>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</si>
  <si>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</si>
  <si>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</si>
  <si>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</si>
  <si>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</si>
  <si>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</si>
  <si>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</si>
  <si>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</si>
  <si>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</si>
  <si>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</si>
  <si>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</si>
  <si>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</si>
  <si>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</si>
  <si>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</si>
  <si>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</si>
  <si>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</si>
  <si>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</si>
  <si>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</si>
  <si>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</si>
  <si>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</si>
  <si>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</si>
  <si>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</si>
  <si>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</si>
  <si>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</si>
  <si>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</si>
  <si>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</si>
  <si>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</si>
  <si>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</si>
  <si>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</si>
  <si>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</si>
  <si>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</si>
  <si>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</si>
  <si>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</si>
  <si>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</si>
  <si>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</si>
  <si>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</si>
  <si>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</si>
  <si>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</si>
  <si>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</si>
  <si>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</si>
  <si>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</si>
  <si>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</si>
  <si>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</si>
  <si>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</si>
  <si>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</si>
  <si>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</si>
  <si>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</si>
  <si>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</si>
  <si>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</si>
  <si>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</si>
  <si>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</si>
  <si>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</si>
  <si>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</si>
  <si>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</si>
  <si>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</si>
  <si>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</si>
  <si>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</si>
  <si>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</si>
  <si>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</si>
  <si>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</si>
  <si>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</si>
  <si>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</si>
  <si>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</si>
  <si>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</si>
  <si>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</si>
  <si>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</si>
  <si>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</si>
  <si>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</si>
  <si>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</si>
  <si>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</si>
  <si>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</si>
  <si>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</si>
  <si>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</si>
  <si>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</si>
  <si>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</si>
  <si>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</si>
  <si>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</si>
  <si>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</si>
  <si>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</si>
  <si>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</si>
  <si>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</si>
  <si>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</si>
  <si>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</si>
  <si>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</si>
  <si>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</si>
  <si>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</si>
  <si>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</si>
  <si>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</si>
  <si>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</si>
  <si>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</si>
  <si>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</si>
  <si>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</si>
  <si>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</si>
  <si>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</si>
  <si>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</si>
  <si>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</si>
  <si>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</si>
  <si>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</si>
  <si>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</si>
  <si>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</si>
  <si>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</si>
  <si>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</si>
  <si>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</si>
  <si>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</si>
  <si>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</si>
  <si>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</si>
  <si>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</si>
  <si>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</si>
  <si>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</si>
  <si>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</si>
  <si>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</si>
  <si>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</si>
  <si>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</si>
  <si>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</si>
  <si>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</si>
  <si>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</si>
  <si>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</si>
  <si>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</si>
  <si>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</si>
  <si>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</si>
  <si>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</si>
  <si>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</si>
  <si>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</si>
  <si>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</si>
  <si>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</si>
  <si>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</si>
  <si>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</si>
  <si>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</si>
  <si>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</si>
  <si>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</si>
  <si>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</si>
  <si>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</si>
  <si>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</si>
  <si>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</si>
  <si>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</si>
  <si>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</si>
  <si>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</si>
  <si>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</si>
  <si>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</si>
  <si>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</si>
  <si>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</si>
  <si>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</si>
  <si>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</si>
  <si>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</si>
  <si>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</si>
  <si>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</si>
  <si>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</si>
  <si>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</si>
  <si>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</si>
  <si>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</si>
  <si>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</si>
  <si>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</si>
  <si>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</si>
  <si>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</si>
  <si>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</si>
  <si>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</si>
  <si>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</si>
  <si>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</si>
  <si>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</si>
  <si>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</si>
  <si>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</si>
  <si>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</si>
  <si>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</si>
  <si>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</si>
  <si>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</si>
  <si>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</si>
  <si>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</si>
  <si>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</si>
  <si>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</si>
  <si>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</si>
  <si>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</si>
  <si>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</si>
  <si>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</si>
  <si>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</si>
  <si>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</si>
  <si>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</si>
  <si>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</si>
  <si>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</si>
  <si>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</si>
  <si>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</si>
  <si>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</si>
  <si>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</si>
  <si>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</si>
  <si>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</si>
  <si>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</si>
  <si>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</si>
  <si>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</si>
  <si>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</si>
  <si>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</si>
  <si>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</si>
  <si>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</si>
  <si>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</si>
  <si>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</si>
  <si>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</si>
  <si>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</si>
  <si>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</si>
  <si>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</si>
  <si>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</si>
  <si>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</si>
  <si>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</si>
  <si>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</si>
  <si>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</si>
  <si>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</si>
  <si>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</si>
  <si>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</si>
  <si>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</si>
  <si>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</si>
  <si>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</si>
  <si>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</si>
  <si>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</si>
  <si>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</si>
  <si>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</si>
  <si>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</si>
  <si>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</si>
  <si>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</si>
  <si>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</si>
  <si>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</si>
  <si>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</si>
  <si>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</si>
  <si>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</si>
  <si>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</si>
  <si>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</si>
  <si>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</si>
  <si>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</si>
  <si>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</si>
  <si>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</si>
  <si>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</si>
  <si>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</si>
  <si>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</si>
  <si>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</si>
  <si>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</si>
  <si>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</si>
  <si>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</si>
  <si>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</si>
  <si>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</si>
  <si>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</si>
  <si>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</si>
  <si>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</si>
  <si>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</si>
  <si>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</si>
  <si>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</si>
  <si>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</si>
  <si>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</si>
  <si>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</si>
  <si>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</si>
  <si>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</si>
  <si>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</si>
  <si>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</si>
  <si>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</si>
  <si>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</si>
  <si>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</si>
  <si>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</si>
  <si>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</si>
  <si>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</si>
  <si>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</si>
  <si>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</si>
  <si>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</si>
  <si>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</si>
  <si>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</si>
  <si>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</si>
  <si>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</si>
  <si>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</si>
  <si>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</si>
  <si>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</si>
  <si>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</si>
  <si>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</si>
  <si>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</si>
  <si>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</si>
  <si>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</si>
  <si>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</si>
  <si>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</si>
  <si>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</si>
  <si>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</si>
  <si>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</si>
  <si>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</si>
  <si>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</si>
  <si>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</si>
  <si>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</si>
  <si>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</si>
  <si>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</si>
  <si>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</si>
  <si>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</si>
  <si>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</si>
  <si>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</si>
  <si>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</si>
  <si>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</si>
  <si>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</si>
  <si>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</si>
  <si>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</si>
  <si>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</si>
  <si>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</si>
  <si>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</si>
  <si>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</si>
  <si>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</si>
  <si>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</si>
  <si>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</si>
  <si>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</si>
  <si>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</si>
  <si>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</si>
  <si>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</si>
  <si>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</si>
  <si>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</si>
  <si>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</si>
  <si>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</si>
  <si>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</si>
  <si>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</si>
  <si>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</si>
  <si>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</si>
  <si>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</si>
  <si>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</si>
  <si>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</si>
  <si>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</si>
  <si>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</si>
  <si>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</si>
  <si>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</si>
  <si>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</si>
  <si>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</si>
  <si>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</si>
  <si>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</si>
  <si>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</si>
  <si>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</si>
  <si>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</si>
  <si>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</si>
  <si>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</si>
  <si>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</si>
  <si>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</si>
  <si>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</si>
  <si>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</si>
  <si>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</si>
  <si>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</si>
  <si>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</si>
  <si>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</si>
  <si>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</si>
  <si>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</si>
  <si>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</si>
  <si>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</si>
  <si>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</si>
  <si>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</si>
  <si>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</si>
  <si>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</si>
  <si>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</si>
  <si>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</si>
  <si>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</si>
  <si>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</si>
  <si>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</si>
  <si>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</si>
  <si>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</si>
  <si>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</si>
  <si>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</si>
  <si>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</si>
  <si>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</si>
  <si>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</si>
  <si>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</si>
  <si>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</si>
  <si>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</si>
  <si>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</si>
  <si>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</si>
  <si>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</si>
  <si>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</si>
  <si>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</si>
  <si>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</si>
  <si>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</si>
  <si>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</si>
  <si>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</si>
  <si>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</si>
  <si>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</si>
  <si>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</si>
  <si>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</si>
  <si>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</si>
  <si>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</si>
  <si>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</si>
  <si>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</si>
  <si>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</si>
  <si>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</si>
  <si>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</si>
  <si>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</si>
  <si>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</si>
  <si>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</si>
  <si>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</si>
  <si>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</si>
  <si>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</si>
  <si>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</si>
  <si>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</si>
  <si>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</si>
  <si>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</si>
  <si>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</si>
  <si>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</si>
  <si>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</si>
  <si>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</si>
  <si>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</si>
  <si>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</si>
  <si>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</si>
  <si>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</si>
  <si>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</si>
  <si>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</si>
  <si>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</si>
  <si>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</si>
  <si>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</si>
  <si>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</si>
  <si>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</si>
  <si>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</si>
  <si>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</si>
  <si>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</si>
  <si>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</si>
  <si>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</si>
  <si>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</si>
  <si>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</si>
  <si>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</si>
  <si>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</si>
  <si>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</si>
  <si>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</si>
  <si>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</si>
  <si>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</si>
  <si>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</si>
  <si>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</si>
  <si>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</si>
  <si>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</si>
  <si>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</si>
  <si>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</si>
  <si>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</si>
  <si>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</si>
  <si>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</si>
  <si>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</si>
  <si>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</si>
  <si>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</si>
  <si>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</si>
  <si>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</si>
  <si>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</si>
  <si>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</si>
  <si>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</si>
  <si>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</si>
  <si>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</si>
  <si>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</si>
  <si>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</si>
  <si>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</si>
  <si>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</si>
  <si>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</si>
  <si>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</si>
  <si>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</si>
  <si>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</si>
  <si>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</si>
  <si>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</si>
  <si>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</si>
  <si>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</si>
  <si>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</si>
  <si>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</si>
  <si>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</si>
  <si>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</si>
  <si>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</si>
  <si>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</si>
  <si>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</si>
  <si>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</si>
  <si>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</si>
  <si>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</si>
  <si>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</si>
  <si>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</si>
  <si>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</si>
  <si>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</si>
  <si>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</si>
  <si>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</si>
  <si>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</si>
  <si>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</si>
  <si>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</si>
  <si>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</si>
  <si>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</si>
  <si>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</si>
  <si>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</si>
  <si>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</si>
  <si>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</si>
  <si>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</si>
  <si>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</si>
  <si>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</si>
  <si>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</si>
  <si>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</si>
  <si>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</si>
  <si>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</si>
  <si>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</si>
  <si>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</si>
  <si>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</si>
  <si>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</si>
  <si>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</si>
  <si>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</si>
  <si>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</si>
  <si>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</si>
  <si>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</si>
  <si>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</si>
  <si>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</si>
  <si>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</si>
  <si>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</si>
  <si>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</si>
  <si>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</si>
  <si>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</si>
  <si>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</si>
  <si>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</si>
  <si>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</si>
  <si>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</si>
  <si>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</si>
  <si>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</si>
  <si>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</si>
  <si>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</si>
  <si>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</si>
  <si>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</si>
  <si>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</si>
  <si>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</si>
  <si>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</si>
  <si>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</si>
  <si>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</si>
  <si>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</si>
  <si>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</si>
  <si>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</si>
  <si>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</si>
  <si>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</si>
  <si>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</si>
  <si>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</si>
  <si>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</si>
  <si>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</si>
  <si>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</si>
  <si>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</si>
  <si>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</si>
  <si>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</si>
  <si>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</si>
  <si>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</si>
  <si>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</si>
  <si>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</si>
  <si>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</si>
  <si>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</si>
  <si>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</si>
  <si>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</si>
  <si>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</si>
  <si>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</si>
  <si>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</si>
  <si>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</si>
  <si>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</si>
  <si>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</si>
  <si>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</si>
  <si>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</si>
  <si>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</si>
  <si>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</si>
  <si>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</si>
  <si>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</si>
  <si>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</si>
  <si>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</si>
  <si>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</si>
  <si>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</si>
  <si>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</si>
  <si>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</si>
  <si>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</si>
  <si>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</si>
  <si>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</si>
  <si>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</si>
  <si>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</si>
  <si>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</si>
  <si>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</si>
  <si>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</si>
  <si>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</si>
  <si>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</si>
  <si>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</si>
  <si>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</si>
  <si>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</si>
  <si>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</si>
  <si>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</si>
  <si>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</si>
  <si>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</si>
  <si>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</si>
  <si>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</si>
  <si>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</si>
  <si>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</si>
  <si>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</si>
  <si>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</si>
  <si>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</si>
  <si>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</si>
  <si>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</si>
  <si>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</si>
  <si>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</si>
  <si>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</si>
  <si>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</si>
  <si>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</si>
  <si>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</si>
  <si>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</si>
  <si>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</si>
  <si>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</si>
  <si>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</si>
  <si>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</si>
  <si>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</si>
  <si>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</si>
  <si>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</si>
  <si>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</si>
  <si>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</si>
  <si>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</si>
  <si>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</si>
  <si>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</si>
  <si>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</si>
  <si>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</si>
  <si>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</si>
  <si>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</si>
  <si>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</si>
  <si>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</si>
  <si>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</si>
  <si>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</si>
  <si>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</si>
  <si>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</si>
  <si>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</si>
  <si>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</si>
  <si>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</si>
  <si>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</si>
  <si>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</si>
  <si>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</si>
  <si>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</si>
  <si>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</si>
  <si>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</si>
  <si>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</si>
  <si>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</si>
  <si>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</si>
  <si>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</si>
  <si>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</si>
  <si>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</si>
  <si>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</si>
  <si>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</si>
  <si>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</si>
  <si>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</si>
  <si>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</si>
  <si>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</si>
  <si>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</si>
  <si>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</si>
  <si>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</si>
  <si>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</si>
  <si>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</si>
  <si>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</si>
  <si>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</si>
  <si>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</si>
  <si>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</si>
  <si>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</si>
  <si>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</si>
  <si>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</si>
  <si>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</si>
  <si>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</si>
  <si>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</si>
  <si>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</si>
  <si>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</si>
  <si>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</si>
  <si>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</si>
  <si>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</si>
  <si>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</si>
  <si>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</si>
  <si>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</si>
  <si>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</si>
  <si>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</si>
  <si>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</si>
  <si>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</si>
  <si>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</si>
  <si>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</si>
  <si>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</si>
  <si>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</si>
  <si>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</si>
  <si>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</si>
  <si>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</si>
  <si>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</si>
  <si>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</si>
  <si>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</si>
  <si>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</si>
  <si>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</si>
  <si>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</si>
  <si>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</si>
  <si>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</si>
  <si>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</si>
  <si>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</si>
  <si>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</si>
  <si>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</si>
  <si>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</si>
  <si>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</si>
  <si>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</si>
  <si>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</si>
  <si>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</si>
  <si>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</si>
  <si>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</si>
  <si>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</si>
  <si>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</si>
  <si>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</si>
  <si>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</si>
  <si>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</si>
  <si>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</si>
  <si>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</si>
  <si>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</si>
  <si>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</si>
  <si>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</si>
  <si>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</si>
  <si>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</si>
  <si>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</si>
  <si>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</si>
  <si>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</si>
  <si>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</si>
  <si>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</si>
  <si>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</si>
  <si>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</si>
  <si>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</si>
  <si>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</si>
  <si>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</si>
  <si>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</si>
  <si>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</si>
  <si>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</si>
  <si>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</si>
  <si>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</si>
  <si>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</si>
  <si>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</si>
  <si>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</si>
  <si>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</si>
  <si>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</si>
  <si>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</si>
  <si>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</si>
  <si>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</si>
  <si>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</si>
  <si>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</si>
  <si>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</si>
  <si>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</si>
  <si>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</si>
  <si>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</si>
  <si>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</si>
  <si>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</si>
  <si>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</si>
  <si>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</si>
  <si>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</si>
  <si>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</si>
  <si>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</si>
  <si>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</si>
  <si>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</si>
  <si>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</si>
  <si>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</si>
  <si>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</si>
  <si>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</si>
  <si>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</si>
  <si>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</si>
  <si>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</si>
  <si>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</si>
  <si>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</si>
  <si>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</si>
  <si>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</si>
  <si>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</si>
  <si>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</si>
  <si>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</si>
  <si>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</si>
  <si>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</si>
  <si>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</si>
  <si>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</si>
  <si>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</si>
  <si>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</si>
  <si>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</si>
  <si>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</si>
  <si>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</si>
  <si>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</si>
  <si>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</si>
  <si>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</si>
  <si>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</si>
  <si>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</si>
  <si>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</si>
  <si>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</si>
  <si>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</si>
  <si>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</si>
  <si>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</si>
  <si>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</si>
  <si>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</si>
  <si>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</si>
  <si>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</si>
  <si>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</si>
  <si>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</si>
  <si>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</si>
  <si>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</si>
  <si>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</si>
  <si>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</si>
  <si>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</si>
  <si>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</si>
  <si>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</si>
  <si>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</si>
  <si>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</si>
  <si>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</si>
  <si>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</si>
  <si>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</si>
  <si>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</si>
  <si>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</si>
  <si>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</si>
  <si>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</si>
  <si>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</si>
  <si>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</si>
  <si>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</si>
  <si>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</si>
  <si>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</si>
  <si>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</si>
  <si>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</si>
  <si>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</si>
  <si>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</si>
  <si>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</si>
  <si>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</si>
  <si>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</si>
  <si>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</si>
  <si>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</si>
  <si>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</si>
  <si>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</si>
  <si>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</si>
  <si>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</si>
  <si>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</si>
  <si>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</si>
  <si>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</si>
  <si>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</si>
  <si>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</si>
  <si>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</si>
  <si>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</si>
  <si>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</si>
  <si>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</si>
  <si>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</si>
  <si>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</si>
  <si>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</si>
  <si>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</si>
  <si>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</si>
  <si>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</si>
  <si>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</si>
  <si>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</si>
  <si>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</si>
  <si>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</si>
  <si>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</si>
  <si>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</si>
  <si>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</si>
  <si>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</si>
  <si>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</si>
  <si>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</si>
  <si>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</si>
  <si>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</si>
  <si>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</si>
  <si>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</si>
  <si>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</si>
  <si>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</si>
  <si>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</si>
  <si>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</si>
  <si>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</si>
  <si>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</si>
  <si>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</si>
  <si>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</si>
  <si>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</si>
  <si>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</si>
  <si>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</si>
  <si>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</si>
  <si>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</si>
  <si>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</si>
  <si>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</si>
  <si>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</si>
  <si>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</si>
  <si>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</si>
  <si>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</si>
  <si>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</si>
  <si>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</si>
  <si>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</si>
  <si>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</si>
  <si>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</si>
  <si>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</si>
  <si>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</si>
  <si>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</si>
  <si>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</si>
  <si>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</si>
  <si>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</si>
  <si>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</si>
  <si>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</si>
  <si>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</si>
  <si>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</si>
  <si>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</si>
  <si>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</si>
  <si>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</si>
  <si>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</si>
  <si>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</si>
  <si>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</si>
  <si>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</si>
  <si>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</si>
  <si>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</si>
  <si>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</si>
  <si>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</si>
  <si>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</si>
  <si>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</si>
  <si>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</si>
  <si>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</si>
  <si>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</si>
  <si>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</si>
  <si>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</si>
  <si>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</si>
  <si>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</si>
  <si>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</si>
  <si>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</si>
  <si>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</si>
  <si>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</si>
  <si>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</si>
  <si>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</si>
  <si>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</si>
  <si>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</si>
  <si>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</si>
  <si>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</si>
  <si>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</si>
  <si>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</si>
  <si>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</si>
  <si>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</si>
  <si>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</si>
  <si>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</si>
  <si>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</si>
  <si>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</si>
  <si>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</si>
  <si>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</si>
  <si>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</si>
  <si>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</si>
  <si>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</si>
  <si>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</si>
  <si>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</si>
  <si>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</si>
  <si>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</si>
  <si>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</si>
  <si>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</si>
  <si>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</si>
  <si>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</si>
  <si>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</si>
  <si>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</si>
  <si>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</si>
  <si>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</si>
  <si>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</si>
  <si>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</si>
  <si>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</si>
  <si>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</si>
  <si>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</si>
  <si>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</si>
  <si>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</si>
  <si>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</si>
  <si>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</si>
  <si>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</si>
  <si>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</si>
  <si>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</si>
  <si>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</si>
  <si>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</si>
  <si>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</si>
  <si>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</si>
  <si>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</si>
  <si>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</si>
  <si>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</si>
  <si>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</si>
  <si>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</si>
  <si>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</si>
  <si>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</si>
  <si>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</si>
  <si>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</si>
  <si>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</si>
  <si>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</si>
  <si>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</si>
  <si>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</si>
  <si>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</si>
  <si>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</si>
  <si>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</si>
  <si>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</si>
  <si>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</si>
  <si>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</si>
  <si>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</si>
  <si>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</si>
  <si>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</si>
  <si>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</si>
  <si>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</si>
  <si>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</si>
  <si>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</si>
  <si>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</si>
  <si>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</si>
  <si>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</si>
  <si>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</si>
  <si>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</si>
  <si>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</si>
  <si>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</si>
  <si>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</si>
  <si>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</si>
  <si>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</si>
  <si>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</si>
  <si>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</si>
  <si>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</si>
  <si>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</si>
  <si>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</si>
  <si>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</si>
  <si>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</si>
  <si>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</si>
  <si>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</si>
  <si>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</si>
  <si>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</si>
  <si>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</si>
  <si>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</si>
  <si>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</si>
  <si>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</si>
  <si>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</si>
  <si>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</si>
  <si>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</si>
  <si>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</si>
  <si>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</si>
  <si>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</si>
  <si>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</si>
  <si>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</si>
  <si>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</si>
  <si>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</si>
  <si>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</si>
  <si>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</si>
  <si>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</si>
  <si>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</si>
  <si>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</si>
  <si>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</si>
  <si>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</si>
  <si>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</si>
  <si>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</si>
  <si>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</si>
  <si>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</si>
  <si>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</si>
  <si>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</si>
  <si>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</si>
  <si>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</si>
  <si>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</si>
  <si>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</si>
  <si>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</si>
  <si>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</si>
  <si>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</si>
  <si>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</si>
  <si>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</si>
  <si>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</si>
  <si>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</si>
  <si>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</si>
  <si>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</si>
  <si>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</si>
  <si>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</si>
  <si>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</si>
  <si>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</si>
  <si>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</si>
  <si>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</si>
  <si>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</si>
  <si>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</si>
  <si>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</si>
  <si>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</si>
  <si>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</si>
  <si>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</si>
  <si>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</si>
  <si>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</si>
  <si>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</si>
  <si>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</si>
  <si>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</si>
  <si>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</si>
  <si>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</si>
  <si>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</si>
  <si>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</si>
  <si>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</si>
  <si>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</si>
  <si>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</si>
  <si>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</si>
  <si>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</si>
  <si>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</si>
  <si>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</si>
  <si>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</si>
  <si>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</si>
  <si>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</si>
  <si>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</si>
  <si>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</si>
  <si>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</si>
  <si>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</si>
  <si>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</si>
  <si>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</si>
  <si>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</si>
  <si>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</si>
  <si>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</si>
  <si>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</si>
  <si>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</si>
  <si>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</si>
  <si>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</si>
  <si>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</si>
  <si>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</si>
  <si>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</si>
  <si>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</si>
  <si>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</si>
  <si>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</si>
  <si>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</si>
  <si>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</si>
  <si>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</si>
  <si>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</si>
  <si>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</si>
  <si>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</si>
  <si>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</si>
  <si>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</si>
  <si>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</si>
  <si>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</si>
  <si>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</si>
  <si>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</si>
  <si>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</si>
  <si>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</si>
  <si>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</si>
  <si>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</si>
  <si>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</si>
  <si>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</si>
  <si>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</si>
  <si>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</si>
  <si>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</si>
  <si>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</si>
  <si>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</si>
  <si>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</si>
  <si>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</si>
  <si>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</si>
  <si>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</si>
  <si>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</si>
  <si>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</si>
  <si>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</si>
  <si>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</si>
  <si>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</si>
  <si>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</si>
  <si>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</si>
  <si>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</si>
  <si>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</si>
  <si>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</si>
  <si>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</si>
  <si>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</si>
  <si>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</si>
  <si>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</si>
  <si>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</si>
  <si>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</si>
  <si>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</si>
  <si>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</si>
  <si>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</si>
  <si>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</si>
  <si>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</si>
  <si>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</si>
  <si>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</si>
  <si>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</si>
  <si>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</si>
  <si>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</si>
  <si>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</si>
  <si>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</si>
  <si>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</si>
  <si>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</si>
  <si>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</si>
  <si>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</si>
  <si>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</si>
  <si>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</si>
  <si>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</si>
  <si>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</si>
  <si>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</si>
  <si>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</si>
  <si>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</si>
  <si>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</si>
  <si>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</si>
  <si>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</si>
  <si>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</si>
  <si>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</si>
  <si>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</si>
  <si>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</si>
  <si>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</si>
  <si>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</si>
  <si>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</si>
  <si>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</si>
  <si>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</si>
  <si>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</si>
  <si>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</si>
  <si>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</si>
  <si>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</si>
  <si>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</si>
  <si>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</si>
  <si>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</si>
  <si>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</si>
  <si>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</si>
  <si>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</si>
  <si>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</si>
  <si>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</si>
  <si>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</si>
  <si>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</si>
  <si>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</si>
  <si>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</si>
  <si>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</si>
  <si>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</si>
  <si>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</si>
  <si>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</si>
  <si>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</si>
  <si>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</si>
  <si>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</si>
  <si>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</si>
  <si>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</si>
  <si>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</si>
  <si>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</si>
  <si>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</si>
  <si>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</si>
  <si>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</si>
  <si>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</si>
  <si>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</si>
  <si>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</si>
  <si>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</si>
  <si>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</si>
  <si>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</si>
  <si>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</si>
  <si>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</si>
  <si>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</si>
  <si>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</si>
  <si>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</si>
  <si>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</si>
  <si>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</si>
  <si>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</si>
  <si>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</si>
  <si>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</si>
  <si>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</si>
  <si>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</si>
  <si>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</si>
  <si>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</si>
  <si>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</si>
  <si>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</si>
  <si>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</si>
  <si>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</si>
  <si>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</si>
  <si>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</si>
  <si>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</si>
  <si>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</si>
  <si>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</si>
  <si>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</si>
  <si>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</si>
  <si>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</si>
  <si>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</si>
  <si>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</si>
  <si>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</si>
  <si>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</si>
  <si>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</si>
  <si>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</si>
  <si>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</si>
  <si>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</si>
  <si>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</si>
  <si>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</si>
  <si>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</si>
  <si>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</si>
  <si>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</si>
  <si>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</si>
  <si>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</si>
  <si>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</si>
  <si>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</si>
  <si>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</si>
  <si>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</si>
  <si>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</si>
  <si>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</si>
  <si>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</si>
  <si>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</si>
  <si>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</si>
  <si>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</si>
  <si>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</si>
  <si>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</si>
  <si>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</si>
  <si>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</si>
  <si>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</si>
  <si>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</si>
  <si>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</si>
  <si>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</si>
  <si>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</si>
  <si>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</si>
  <si>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</si>
  <si>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</si>
  <si>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</si>
  <si>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</si>
  <si>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</si>
  <si>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</si>
  <si>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</si>
  <si>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</si>
  <si>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</si>
  <si>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</si>
  <si>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</si>
  <si>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</si>
  <si>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</si>
  <si>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</si>
  <si>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</si>
  <si>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</si>
  <si>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</si>
  <si>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</si>
  <si>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</si>
  <si>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</si>
  <si>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</si>
  <si>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</si>
  <si>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</si>
  <si>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</si>
  <si>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</si>
  <si>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</si>
  <si>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</si>
  <si>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</si>
  <si>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</si>
  <si>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</si>
  <si>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</si>
  <si>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</si>
  <si>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</si>
  <si>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</si>
  <si>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</si>
  <si>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</si>
  <si>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</si>
  <si>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</si>
  <si>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</si>
  <si>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</si>
  <si>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</si>
  <si>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</si>
  <si>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</si>
  <si>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</si>
  <si>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</si>
  <si>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</si>
  <si>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</si>
  <si>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</si>
  <si>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</si>
  <si>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</si>
  <si>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</si>
  <si>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</si>
  <si>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</si>
  <si>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</si>
  <si>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</si>
  <si>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</si>
  <si>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</si>
  <si>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</si>
  <si>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</si>
  <si>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</si>
  <si>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</si>
  <si>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</si>
  <si>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</si>
  <si>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</si>
  <si>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</si>
  <si>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</si>
  <si>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</si>
  <si>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</si>
  <si>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</si>
  <si>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</si>
  <si>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</si>
  <si>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</si>
  <si>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</si>
  <si>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</si>
  <si>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</si>
  <si>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</si>
  <si>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</si>
  <si>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</si>
  <si>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</si>
  <si>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</si>
  <si>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</si>
  <si>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</si>
  <si>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</si>
  <si>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</si>
  <si>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</si>
  <si>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</si>
  <si>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</si>
  <si>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</si>
  <si>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</si>
  <si>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</si>
  <si>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</si>
  <si>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</si>
  <si>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</si>
  <si>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</si>
  <si>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</si>
  <si>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</si>
  <si>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</si>
  <si>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</si>
  <si>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</si>
  <si>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</si>
  <si>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</si>
  <si>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</si>
  <si>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</si>
  <si>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</si>
  <si>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</si>
  <si>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</si>
  <si>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</si>
  <si>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</si>
  <si>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</si>
  <si>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</si>
  <si>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</si>
  <si>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</si>
  <si>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</si>
  <si>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</si>
  <si>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</si>
  <si>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</si>
  <si>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</si>
  <si>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</si>
  <si>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</si>
  <si>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</si>
  <si>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</si>
  <si>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</si>
  <si>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</si>
  <si>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</si>
  <si>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</si>
  <si>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</si>
  <si>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</si>
  <si>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</si>
  <si>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</si>
  <si>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</si>
  <si>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</si>
  <si>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</si>
  <si>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</si>
  <si>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</si>
  <si>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</si>
  <si>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</si>
  <si>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</si>
  <si>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</si>
  <si>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</si>
  <si>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</si>
  <si>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</si>
  <si>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</si>
  <si>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</si>
  <si>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</si>
  <si>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</si>
  <si>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</si>
  <si>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</si>
  <si>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</si>
  <si>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</si>
  <si>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</si>
  <si>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</si>
  <si>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</si>
  <si>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</si>
  <si>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</si>
  <si>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</si>
  <si>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</si>
  <si>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</si>
  <si>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</si>
  <si>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</si>
  <si>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</si>
  <si>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</si>
  <si>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</si>
  <si>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</si>
  <si>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</si>
  <si>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</si>
  <si>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</si>
  <si>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</si>
  <si>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</si>
  <si>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</si>
  <si>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</si>
  <si>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</si>
  <si>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</si>
  <si>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</si>
  <si>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</si>
  <si>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</si>
  <si>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</si>
  <si>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</si>
  <si>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</si>
  <si>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</si>
  <si>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</si>
  <si>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</si>
  <si>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</si>
  <si>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</si>
  <si>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</si>
  <si>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</si>
  <si>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</si>
  <si>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</si>
  <si>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</si>
  <si>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</si>
  <si>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</si>
  <si>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</si>
  <si>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</si>
  <si>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</si>
  <si>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</si>
  <si>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</si>
  <si>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</si>
  <si>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</si>
  <si>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</si>
  <si>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</si>
  <si>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</si>
  <si>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</si>
  <si>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</si>
  <si>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</si>
  <si>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</si>
  <si>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</si>
  <si>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</si>
  <si>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</si>
  <si>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</si>
  <si>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</si>
  <si>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</si>
  <si>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</si>
  <si>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</si>
  <si>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</si>
  <si>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</si>
  <si>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</si>
  <si>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</si>
  <si>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</si>
  <si>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</si>
  <si>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</si>
  <si>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</si>
  <si>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</si>
  <si>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</si>
  <si>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</si>
  <si>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</si>
  <si>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</si>
  <si>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</si>
  <si>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</si>
  <si>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</si>
  <si>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</si>
  <si>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</si>
  <si>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</si>
  <si>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</si>
  <si>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</si>
  <si>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</si>
  <si>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</si>
  <si>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</si>
  <si>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</si>
  <si>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</si>
  <si>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</si>
  <si>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</si>
  <si>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</si>
  <si>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</si>
  <si>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</si>
  <si>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</si>
  <si>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</si>
  <si>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</si>
  <si>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</si>
  <si>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</si>
  <si>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</si>
  <si>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</si>
  <si>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</si>
  <si>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</si>
  <si>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</si>
  <si>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</si>
  <si>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</si>
  <si>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</si>
  <si>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</si>
  <si>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</si>
  <si>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</si>
  <si>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</si>
  <si>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</si>
  <si>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</si>
  <si>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</si>
  <si>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</si>
  <si>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</si>
  <si>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</si>
  <si>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</si>
  <si>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</si>
  <si>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</si>
  <si>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</si>
  <si>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</si>
  <si>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</si>
  <si>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</si>
  <si>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</si>
  <si>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</si>
  <si>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</si>
  <si>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</si>
  <si>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</si>
  <si>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</si>
  <si>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</si>
  <si>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</si>
  <si>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</si>
  <si>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</si>
  <si>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</si>
  <si>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</si>
  <si>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</si>
  <si>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</si>
  <si>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</si>
  <si>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</si>
  <si>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</si>
  <si>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</si>
  <si>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</si>
  <si>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</si>
  <si>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</si>
  <si>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</si>
  <si>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</si>
  <si>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</si>
  <si>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</si>
  <si>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</si>
  <si>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</si>
  <si>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</si>
  <si>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</si>
  <si>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</si>
  <si>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</si>
  <si>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</si>
  <si>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</si>
  <si>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</si>
  <si>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</si>
  <si>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</si>
  <si>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</si>
  <si>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</si>
  <si>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</si>
  <si>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</si>
  <si>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</si>
  <si>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</si>
  <si>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</si>
  <si>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</si>
  <si>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</si>
  <si>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</si>
  <si>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</si>
  <si>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</si>
  <si>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</si>
  <si>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</si>
  <si>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</si>
  <si>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</si>
  <si>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</si>
  <si>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</si>
  <si>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</si>
  <si>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</si>
  <si>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</si>
  <si>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</si>
  <si>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</si>
  <si>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</si>
  <si>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</si>
  <si>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</si>
  <si>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</si>
  <si>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</si>
  <si>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</si>
  <si>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</si>
  <si>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</si>
  <si>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</si>
  <si>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</si>
  <si>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</si>
  <si>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</si>
  <si>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</si>
  <si>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</si>
  <si>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</si>
  <si>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</si>
  <si>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</si>
  <si>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</si>
  <si>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</si>
  <si>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</si>
  <si>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</si>
  <si>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</si>
  <si>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</si>
  <si>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</si>
  <si>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</si>
  <si>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</si>
  <si>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</si>
  <si>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</si>
  <si>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</si>
  <si>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</si>
  <si>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</si>
  <si>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</si>
  <si>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</si>
  <si>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</si>
  <si>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</si>
  <si>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</si>
  <si>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</si>
  <si>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</si>
  <si>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</si>
  <si>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</si>
  <si>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</si>
  <si>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</si>
  <si>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</si>
  <si>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</si>
  <si>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</si>
  <si>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</si>
  <si>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</si>
  <si>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</si>
  <si>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</si>
  <si>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</si>
  <si>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</si>
  <si>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</si>
  <si>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</si>
  <si>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</si>
  <si>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</si>
  <si>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</si>
  <si>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</si>
  <si>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</si>
  <si>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</si>
  <si>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</si>
  <si>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</si>
  <si>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</si>
  <si>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</si>
  <si>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</si>
  <si>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</si>
  <si>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</si>
  <si>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</si>
  <si>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</si>
  <si>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</si>
  <si>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</si>
  <si>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</si>
  <si>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</si>
  <si>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</si>
  <si>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</si>
  <si>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</si>
  <si>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</si>
  <si>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</si>
  <si>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</si>
  <si>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</si>
  <si>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</si>
  <si>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</si>
  <si>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</si>
  <si>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</si>
  <si>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</si>
  <si>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</si>
  <si>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</si>
  <si>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</si>
  <si>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</si>
  <si>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</si>
  <si>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</si>
  <si>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</si>
  <si>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</si>
  <si>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</si>
  <si>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</si>
  <si>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</si>
  <si>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</si>
  <si>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</si>
  <si>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</si>
  <si>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</si>
  <si>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</si>
  <si>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</si>
  <si>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</si>
  <si>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</si>
  <si>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</si>
  <si>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</si>
  <si>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</si>
  <si>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</si>
  <si>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</si>
  <si>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</si>
  <si>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</si>
  <si>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</si>
  <si>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</si>
  <si>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</si>
  <si>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</si>
  <si>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</si>
  <si>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</si>
  <si>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</si>
  <si>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</si>
  <si>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</si>
  <si>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</si>
  <si>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</si>
  <si>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</si>
  <si>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</si>
  <si>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</si>
  <si>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</si>
  <si>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</si>
  <si>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</si>
  <si>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</si>
  <si>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</si>
  <si>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</si>
  <si>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</si>
  <si>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</si>
  <si>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</si>
  <si>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</si>
  <si>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</si>
  <si>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</si>
  <si>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</si>
  <si>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</si>
  <si>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</si>
  <si>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</si>
  <si>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</si>
  <si>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</si>
  <si>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</si>
  <si>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</si>
  <si>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</si>
  <si>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</si>
  <si>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</si>
  <si>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</si>
  <si>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</si>
  <si>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</si>
  <si>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</si>
  <si>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</si>
  <si>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</si>
  <si>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</si>
  <si>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</si>
  <si>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</si>
  <si>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</si>
  <si>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</si>
  <si>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</si>
  <si>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</si>
  <si>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</si>
  <si>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</si>
  <si>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</si>
  <si>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</si>
  <si>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</si>
  <si>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</si>
  <si>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</si>
  <si>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</si>
  <si>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</si>
  <si>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</si>
  <si>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</si>
  <si>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</si>
  <si>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</si>
  <si>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</si>
  <si>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</si>
  <si>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</si>
  <si>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</si>
  <si>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</si>
  <si>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</si>
  <si>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</si>
  <si>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</si>
  <si>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</si>
  <si>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</si>
  <si>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</si>
  <si>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</si>
  <si>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</si>
  <si>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</si>
  <si>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</si>
  <si>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</si>
  <si>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</si>
  <si>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</si>
  <si>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</si>
  <si>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</si>
  <si>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</si>
  <si>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</si>
  <si>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</si>
  <si>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</si>
  <si>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</si>
  <si>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</si>
  <si>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</si>
  <si>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</si>
  <si>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</si>
  <si>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</si>
  <si>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</si>
  <si>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</si>
  <si>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</si>
  <si>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</si>
  <si>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</si>
  <si>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</si>
  <si>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</si>
  <si>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</si>
  <si>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</si>
  <si>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</si>
  <si>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</si>
  <si>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</si>
  <si>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</si>
  <si>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</si>
  <si>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</si>
  <si>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</si>
  <si>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</si>
  <si>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</si>
  <si>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</si>
  <si>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</si>
  <si>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</si>
  <si>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</si>
  <si>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</si>
  <si>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</si>
  <si>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</si>
  <si>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</si>
  <si>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</si>
  <si>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</si>
  <si>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</si>
  <si>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</si>
  <si>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</si>
  <si>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</si>
  <si>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</si>
  <si>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</si>
  <si>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</si>
  <si>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</si>
  <si>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</si>
  <si>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</si>
  <si>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</si>
  <si>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</si>
  <si>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</si>
  <si>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</si>
  <si>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</si>
  <si>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</si>
  <si>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</si>
  <si>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</si>
  <si>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</si>
  <si>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</si>
  <si>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</si>
  <si>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</si>
  <si>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</si>
  <si>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</si>
  <si>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</si>
  <si>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</si>
  <si>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</si>
  <si>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</si>
  <si>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</si>
  <si>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</si>
  <si>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</si>
  <si>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</si>
  <si>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</si>
  <si>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</si>
  <si>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</si>
  <si>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</si>
  <si>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</si>
  <si>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</si>
  <si>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</si>
  <si>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</si>
  <si>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</si>
  <si>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</si>
  <si>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</si>
  <si>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</si>
  <si>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</si>
  <si>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</si>
  <si>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</si>
  <si>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</si>
  <si>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</si>
  <si>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</si>
  <si>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</si>
  <si>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</si>
  <si>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</si>
  <si>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</si>
  <si>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</si>
  <si>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</si>
  <si>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</si>
  <si>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</si>
  <si>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</si>
  <si>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</si>
  <si>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</si>
  <si>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</si>
  <si>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</si>
  <si>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</si>
  <si>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</si>
  <si>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</si>
  <si>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</si>
  <si>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</si>
  <si>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</si>
  <si>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</si>
  <si>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</si>
  <si>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</si>
  <si>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</si>
  <si>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</si>
  <si>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</si>
  <si>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</si>
  <si>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</si>
  <si>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</si>
  <si>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</si>
  <si>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</si>
  <si>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</si>
  <si>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</si>
  <si>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</si>
  <si>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</si>
  <si>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</si>
  <si>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</si>
  <si>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</si>
  <si>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</si>
  <si>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</si>
  <si>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</si>
  <si>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</si>
  <si>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</si>
  <si>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</si>
  <si>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</si>
  <si>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</si>
  <si>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</si>
  <si>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</si>
  <si>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</si>
  <si>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</si>
  <si>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</si>
  <si>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</si>
  <si>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</si>
  <si>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</si>
  <si>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</si>
  <si>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</si>
  <si>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</si>
  <si>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</si>
  <si>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</si>
  <si>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</si>
  <si>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</si>
  <si>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</si>
  <si>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</si>
  <si>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</si>
  <si>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</si>
  <si>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</si>
  <si>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</si>
  <si>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</si>
  <si>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</si>
  <si>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</si>
  <si>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</si>
  <si>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</si>
  <si>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</si>
  <si>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</si>
  <si>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</si>
  <si>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</si>
  <si>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</si>
  <si>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</si>
  <si>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</si>
  <si>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</si>
  <si>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</si>
  <si>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</si>
  <si>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</si>
  <si>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</si>
  <si>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</si>
  <si>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</si>
  <si>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</si>
  <si>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</si>
  <si>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</si>
  <si>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</si>
  <si>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</si>
  <si>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</si>
  <si>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</si>
  <si>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</si>
  <si>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</si>
  <si>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</si>
  <si>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</si>
  <si>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</si>
  <si>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</si>
  <si>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</si>
  <si>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</si>
  <si>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</si>
  <si>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</si>
  <si>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</si>
  <si>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</si>
  <si>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</si>
  <si>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</si>
  <si>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</si>
  <si>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</si>
  <si>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</si>
  <si>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</si>
  <si>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</si>
  <si>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</si>
  <si>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</si>
  <si>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</si>
  <si>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</si>
  <si>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</si>
  <si>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</si>
  <si>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</si>
  <si>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</si>
  <si>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</si>
  <si>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</si>
  <si>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</si>
  <si>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</si>
  <si>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</si>
  <si>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</si>
  <si>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</si>
  <si>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</si>
  <si>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</si>
  <si>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</si>
  <si>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</si>
  <si>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</si>
  <si>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</si>
  <si>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</si>
  <si>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</si>
  <si>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</si>
  <si>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</si>
  <si>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</si>
  <si>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</si>
  <si>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</si>
  <si>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</si>
  <si>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</si>
  <si>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</si>
  <si>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</si>
  <si>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</si>
  <si>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</si>
  <si>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</si>
  <si>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</si>
  <si>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</si>
  <si>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</si>
  <si>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</si>
  <si>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</si>
  <si>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</si>
  <si>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</si>
  <si>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</si>
  <si>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</si>
  <si>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</si>
  <si>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</si>
  <si>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</si>
  <si>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</si>
  <si>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</si>
  <si>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</si>
  <si>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</si>
  <si>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</si>
  <si>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</si>
  <si>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</si>
  <si>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</si>
  <si>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</si>
  <si>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</si>
  <si>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</si>
  <si>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</si>
  <si>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</si>
  <si>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</si>
  <si>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</si>
  <si>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</si>
  <si>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</si>
  <si>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</si>
  <si>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</si>
  <si>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</si>
  <si>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</si>
  <si>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</si>
  <si>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</si>
  <si>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</si>
  <si>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</si>
  <si>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</si>
  <si>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</si>
  <si>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</si>
  <si>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</si>
  <si>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</si>
  <si>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</si>
  <si>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</si>
  <si>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</si>
  <si>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</si>
  <si>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</si>
  <si>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</si>
  <si>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</si>
  <si>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</si>
  <si>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</si>
  <si>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</si>
  <si>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</si>
  <si>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</si>
  <si>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</si>
  <si>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</si>
  <si>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</si>
  <si>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</si>
  <si>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</si>
  <si>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</si>
  <si>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</si>
  <si>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</si>
  <si>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</si>
  <si>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</si>
  <si>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</si>
  <si>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</si>
  <si>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</si>
  <si>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</si>
  <si>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</si>
  <si>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</si>
  <si>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</si>
  <si>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</si>
  <si>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</si>
  <si>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</si>
  <si>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</si>
  <si>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</si>
  <si>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</si>
  <si>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</si>
  <si>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</si>
  <si>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</si>
  <si>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</si>
  <si>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</si>
  <si>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</si>
  <si>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</si>
  <si>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</si>
  <si>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</si>
  <si>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</si>
  <si>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</si>
  <si>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</si>
  <si>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</si>
  <si>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</si>
  <si>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</si>
  <si>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</si>
  <si>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</si>
  <si>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</si>
  <si>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</si>
  <si>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</si>
  <si>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</si>
  <si>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</si>
  <si>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</si>
  <si>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</si>
  <si>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</si>
  <si>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</si>
  <si>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</si>
  <si>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</si>
  <si>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</si>
  <si>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</si>
  <si>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</si>
  <si>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</si>
  <si>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</si>
  <si>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</si>
  <si>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</si>
  <si>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</si>
  <si>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</si>
  <si>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</si>
  <si>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</si>
  <si>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</si>
  <si>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</si>
  <si>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</si>
  <si>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</si>
  <si>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</si>
  <si>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</si>
  <si>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</si>
  <si>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</si>
  <si>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</si>
  <si>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</si>
  <si>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</si>
  <si>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</si>
  <si>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</si>
  <si>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</si>
  <si>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</si>
  <si>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</si>
  <si>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</si>
  <si>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</si>
  <si>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</si>
  <si>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</si>
  <si>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</si>
  <si>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</si>
  <si>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</si>
  <si>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</si>
  <si>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</si>
  <si>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</si>
  <si>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</si>
  <si>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</si>
  <si>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</si>
  <si>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</si>
  <si>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</si>
  <si>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</si>
  <si>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</si>
  <si>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</si>
  <si>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</si>
  <si>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</si>
  <si>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</si>
  <si>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</si>
  <si>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</si>
  <si>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</si>
  <si>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</si>
  <si>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</si>
  <si>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</si>
  <si>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</si>
  <si>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</si>
  <si>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</si>
  <si>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</si>
  <si>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</si>
  <si>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</si>
  <si>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</si>
  <si>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</si>
  <si>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</si>
  <si>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</si>
  <si>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</si>
  <si>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</si>
  <si>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</si>
  <si>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</si>
  <si>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</si>
  <si>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</si>
  <si>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</si>
  <si>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</si>
  <si>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</si>
  <si>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</si>
  <si>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</si>
  <si>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</si>
  <si>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</si>
  <si>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</si>
  <si>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</si>
  <si>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</si>
  <si>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</si>
  <si>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</si>
  <si>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</si>
  <si>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</si>
  <si>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</si>
  <si>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</si>
  <si>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</si>
  <si>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</si>
  <si>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</si>
  <si>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</si>
  <si>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</si>
  <si>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</si>
  <si>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</si>
  <si>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</si>
  <si>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</si>
  <si>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</si>
  <si>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</si>
  <si>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</si>
  <si>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</si>
  <si>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</si>
  <si>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</si>
  <si>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</si>
  <si>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</si>
  <si>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</si>
  <si>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</si>
  <si>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</si>
  <si>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</si>
  <si>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</si>
  <si>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</si>
  <si>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</si>
  <si>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</si>
  <si>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</si>
  <si>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</si>
  <si>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</si>
  <si>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</si>
  <si>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</si>
  <si>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</si>
  <si>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</si>
  <si>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</si>
  <si>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</si>
  <si>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</si>
  <si>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</si>
  <si>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</si>
  <si>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</si>
  <si>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</si>
  <si>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</si>
  <si>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</si>
  <si>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</si>
  <si>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</si>
  <si>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</si>
  <si>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</si>
  <si>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</si>
  <si>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</si>
  <si>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</si>
  <si>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</si>
  <si>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</si>
  <si>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</si>
  <si>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</si>
  <si>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</si>
  <si>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</si>
  <si>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</si>
  <si>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</si>
  <si>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</si>
  <si>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</si>
  <si>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</si>
  <si>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</si>
  <si>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</si>
  <si>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</si>
  <si>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</si>
  <si>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</si>
  <si>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</si>
  <si>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</si>
  <si>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</si>
  <si>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</si>
  <si>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</si>
  <si>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</si>
  <si>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</si>
  <si>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</si>
  <si>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</si>
  <si>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</si>
  <si>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</si>
  <si>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</si>
  <si>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</si>
  <si>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</si>
  <si>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</si>
  <si>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</si>
  <si>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</si>
  <si>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</si>
  <si>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</si>
  <si>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</si>
  <si>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</si>
  <si>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</si>
  <si>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</si>
  <si>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</si>
  <si>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</si>
  <si>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</si>
  <si>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</si>
  <si>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</si>
  <si>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</si>
  <si>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</si>
  <si>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</si>
  <si>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</si>
  <si>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</si>
  <si>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</si>
  <si>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</si>
  <si>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</si>
  <si>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</si>
  <si>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</si>
  <si>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</si>
  <si>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</si>
  <si>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</si>
  <si>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</si>
  <si>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</si>
  <si>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</si>
  <si>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</si>
  <si>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</si>
  <si>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</si>
  <si>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</si>
  <si>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</si>
  <si>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</si>
  <si>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</si>
  <si>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</si>
  <si>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</si>
  <si>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</si>
  <si>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</si>
  <si>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</si>
  <si>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</si>
  <si>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</si>
  <si>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</si>
  <si>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</si>
  <si>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</si>
  <si>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</si>
  <si>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</si>
  <si>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</si>
  <si>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</si>
  <si>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</si>
  <si>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</si>
  <si>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</si>
  <si>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</si>
  <si>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</si>
  <si>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</si>
  <si>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</si>
  <si>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</si>
  <si>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</si>
  <si>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</si>
  <si>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</si>
  <si>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</si>
  <si>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</si>
  <si>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</si>
  <si>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</si>
  <si>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</si>
  <si>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</si>
  <si>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</si>
  <si>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</si>
  <si>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</si>
  <si>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</si>
  <si>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</si>
  <si>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</si>
  <si>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</si>
  <si>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</si>
  <si>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</si>
  <si>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</si>
  <si>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</si>
  <si>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</si>
  <si>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</si>
  <si>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</si>
  <si>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</si>
  <si>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</si>
  <si>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</si>
  <si>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</si>
  <si>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</si>
  <si>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</si>
  <si>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</si>
  <si>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</si>
  <si>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</si>
  <si>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</si>
  <si>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</si>
  <si>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</si>
  <si>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</si>
  <si>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</si>
  <si>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</si>
  <si>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</si>
  <si>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</si>
  <si>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</si>
  <si>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</si>
  <si>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</si>
  <si>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</si>
  <si>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</si>
  <si>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</si>
  <si>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</si>
  <si>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</si>
  <si>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</si>
  <si>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</si>
  <si>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</si>
  <si>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</si>
  <si>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</si>
  <si>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</si>
  <si>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</si>
  <si>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</si>
  <si>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</si>
  <si>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</si>
  <si>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</si>
  <si>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</si>
  <si>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</si>
  <si>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</si>
  <si>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</si>
  <si>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</si>
  <si>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</si>
  <si>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</si>
  <si>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</si>
  <si>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</si>
  <si>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</si>
  <si>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</si>
  <si>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</si>
  <si>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</si>
  <si>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</si>
  <si>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</si>
  <si>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</si>
  <si>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</si>
  <si>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</si>
  <si>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</si>
  <si>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</si>
  <si>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</si>
  <si>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</si>
  <si>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</si>
  <si>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</si>
  <si>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</si>
  <si>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</si>
  <si>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</si>
  <si>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</si>
  <si>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</si>
  <si>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</si>
  <si>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</si>
  <si>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</si>
  <si>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</si>
  <si>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</si>
  <si>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</si>
  <si>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</si>
  <si>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</si>
  <si>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</si>
  <si>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</si>
  <si>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</si>
  <si>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</si>
  <si>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</si>
  <si>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</si>
  <si>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</si>
  <si>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</si>
  <si>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</si>
  <si>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</si>
  <si>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</si>
  <si>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</si>
  <si>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</si>
  <si>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</si>
  <si>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</si>
  <si>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</si>
  <si>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</si>
  <si>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</si>
  <si>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</si>
  <si>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</si>
  <si>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</si>
  <si>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</si>
  <si>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</si>
  <si>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</si>
  <si>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</si>
  <si>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</si>
  <si>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</si>
  <si>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</si>
  <si>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</si>
  <si>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</si>
  <si>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</si>
  <si>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</si>
  <si>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</si>
  <si>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</si>
  <si>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</si>
  <si>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</si>
  <si>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</si>
  <si>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</si>
  <si>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</si>
  <si>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</si>
  <si>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</si>
  <si>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</si>
  <si>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</si>
  <si>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</si>
  <si>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</si>
  <si>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</si>
  <si>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</si>
  <si>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</si>
  <si>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</si>
  <si>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</si>
  <si>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</si>
  <si>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</si>
  <si>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</si>
  <si>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</si>
  <si>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</si>
  <si>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</si>
  <si>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</si>
  <si>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</si>
  <si>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</si>
  <si>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</si>
  <si>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</si>
  <si>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</si>
  <si>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</si>
  <si>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</si>
  <si>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</si>
  <si>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</si>
  <si>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</si>
  <si>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</si>
  <si>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</si>
  <si>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</si>
  <si>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</si>
  <si>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</si>
  <si>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</si>
  <si>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</si>
  <si>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</si>
  <si>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</si>
  <si>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</si>
  <si>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</si>
  <si>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</si>
  <si>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</si>
  <si>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</si>
  <si>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</si>
  <si>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</si>
  <si>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</si>
  <si>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</si>
  <si>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</si>
  <si>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</si>
  <si>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</si>
  <si>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</si>
  <si>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</si>
  <si>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</si>
  <si>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</si>
  <si>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</si>
  <si>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</si>
  <si>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</si>
  <si>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</si>
  <si>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</si>
  <si>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</si>
  <si>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</si>
  <si>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</si>
  <si>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</si>
  <si>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</si>
  <si>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no PCM</t>
  </si>
  <si>
    <t xml:space="preserve">ETA 100 min </t>
  </si>
  <si>
    <t>PCM-20251003-00000555</t>
  </si>
  <si>
    <t xml:space="preserve">ETA 20 min </t>
  </si>
  <si>
    <t xml:space="preserve">ETA 90 min </t>
  </si>
  <si>
    <t>PCM-20251003-00000677</t>
  </si>
  <si>
    <t xml:space="preserve">ETA 45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</si>
  <si>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</si>
  <si>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</si>
  <si>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</si>
  <si>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</si>
  <si>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</si>
  <si>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</si>
  <si>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</si>
  <si>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</si>
  <si>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 xml:space="preserve"> PCM-20251003-00000569 </t>
  </si>
  <si>
    <t>EM team on the way need 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</si>
  <si>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</si>
  <si>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</si>
  <si>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</si>
  <si>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</si>
  <si>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PCM-20251003-00000624</t>
  </si>
  <si>
    <t>EM Team on the way ETA: 70 Mins</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</si>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</sst>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8">
    <sortCondition ref="H1:H5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0" totalsRowShown="0" headerRowDxfId="157" dataDxfId="156" headerRowBorderDxfId="154" tableBorderDxfId="155" totalsRowBorderDxfId="153">
  <autoFilter ref="A1:CJ3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3" totalsRowShown="0" headerRowDxfId="31" dataDxfId="30" headerRowBorderDxfId="28" tableBorderDxfId="29">
  <autoFilter ref="A1:L2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7" totalsRowShown="0" headerRowDxfId="15" dataDxfId="14" headerRowBorderDxfId="12" tableBorderDxfId="13">
  <autoFilter ref="A1:L3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8"/>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270.52184791666514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45933.470273842591</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45933.470273842591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45933.470273842591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45933.470273842591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45933.470273842591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45933.470273842591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45933.470273842591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45933.470273842591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45933.470273842591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45933.470273842591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45933.470273842591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45933.470273842591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45933.470273842591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45933.470273842591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45933.470273842591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45933.470273842591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45933.470273842591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45933.470273842591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45933.470273842591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45933.470273842591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45933.470273842591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45933.470273842591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45933.470273842591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45933.470273842591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45933.470273842591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45933.470273842591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45933.470273842591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45933.470273842591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45933.470273842591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45933.470273842591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45933.470273842591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45933.470273842591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45933.470273842591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45933.470273842591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45933.470273842591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45933.470273842591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45933.470273842591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45933.470273842591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45933.470273842591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45933.470273842591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45933.470273842591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45933.470273842591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45933.470273842591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45933.470273842591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45933.470273842591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45933.470273842591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45933.470273842591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45933.470273842591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45933.470273842591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45933.470273842591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45933.470273842591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45933.470273842591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45933.470273842591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45933.470273842591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45933.470273842591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45933.470273842591</v>
      </c>
      <c r="H58" s="68"/>
      <c r="I58" s="73" t="str">
        <f>IFERROR(VLOOKUP(D58,DB!A:F,6,0),"")</f>
        <v/>
      </c>
      <c r="J58" s="73" t="str">
        <f>IFERROR(VLOOKUP(D58,DB!A:G,7,0),"")</f>
        <v/>
      </c>
      <c r="K58" s="69"/>
      <c r="L58" s="70" t="str">
        <f>IFERROR(VLOOKUP(D58,DB!A:I,9,0),"")</f>
        <v/>
      </c>
    </row>
  </sheetData>
  <customSheetViews>
    <customSheetView guid="{F6042A99-DD27-4453-835D-0834D95730CC}" filter="1" showAutoFilter="1">
      <pageMargins left="0" right="0" top="0" bottom="0" header="0" footer="0"/>
      <autoFilter ref="B1:M1" xr:uid="{567AE848-FB14-4B4B-B817-690366DA3445}"/>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0"/>
  <sheetViews>
    <sheetView tabSelected="1" workbookViewId="0">
      <selection activeCell="F10" sqref="F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241.81849143518048</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126.74319050925988</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108.4704358796298</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27483</v>
      </c>
      <c r="E6" s="131"/>
      <c r="F6" s="132"/>
      <c r="G6" s="133">
        <f ca="1">IFERROR(NOW()-F6,"-")</f>
        <v>45933.470273842591</v>
      </c>
      <c r="H6" s="132">
        <v>45933.366620370369</v>
      </c>
      <c r="I6" s="18" t="str">
        <f>IFERROR(VLOOKUP(D6,DB!A:F,6,0),"")</f>
        <v>SCECO</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27473</v>
      </c>
      <c r="E7" s="131" t="s">
        <v>38964</v>
      </c>
      <c r="F7" s="132">
        <v>45933.380208333336</v>
      </c>
      <c r="G7" s="133">
        <f ca="1">IFERROR(NOW()-F7,"-")</f>
        <v>9.0065509255509824E-2</v>
      </c>
      <c r="H7" s="132">
        <v>45933.373888888891</v>
      </c>
      <c r="I7" s="18" t="str">
        <f>IFERROR(VLOOKUP(D7,DB!A:F,6,0),"")</f>
        <v>SCECO</v>
      </c>
      <c r="J7" s="18" t="str">
        <f>IFERROR(VLOOKUP(D7,DB!A:G,7,0),"")</f>
        <v>Dead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39052</v>
      </c>
      <c r="B8" s="18" t="str">
        <f>IFERROR(VLOOKUP(D8,DB!A:K,11,0),"")</f>
        <v>R2</v>
      </c>
      <c r="C8" s="18">
        <v>2</v>
      </c>
      <c r="D8" s="18" t="s">
        <v>27302</v>
      </c>
      <c r="E8" s="131"/>
      <c r="F8" s="132"/>
      <c r="G8" s="133">
        <f ca="1">IFERROR(NOW()-F8,"-")</f>
        <v>45933.470273842591</v>
      </c>
      <c r="H8" s="132">
        <v>45933.374386574076</v>
      </c>
      <c r="I8" s="18" t="str">
        <f>IFERROR(VLOOKUP(D8,DB!A:F,6,0),"")</f>
        <v>SCECO</v>
      </c>
      <c r="J8" s="18" t="str">
        <f>IFERROR(VLOOKUP(D8,DB!A:G,7,0),"")</f>
        <v>Vandalized</v>
      </c>
      <c r="K8" s="19" t="s">
        <v>39056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t="s">
        <v>39057</v>
      </c>
      <c r="B9" s="18" t="str">
        <f>IFERROR(VLOOKUP(D9,DB!A:K,11,0),"")</f>
        <v>R2</v>
      </c>
      <c r="C9" s="18">
        <v>1</v>
      </c>
      <c r="D9" s="18" t="s">
        <v>20813</v>
      </c>
      <c r="E9" s="131" t="s">
        <v>38964</v>
      </c>
      <c r="F9" s="132">
        <v>45933.464421296296</v>
      </c>
      <c r="G9" s="133">
        <f ca="1">IFERROR(NOW()-F9,"-")</f>
        <v>5.8525462955003604E-3</v>
      </c>
      <c r="H9" s="132">
        <v>45933.458275462966</v>
      </c>
      <c r="I9" s="18" t="str">
        <f>IFERROR(VLOOKUP(D9,DB!A:F,6,0),"")</f>
        <v>SCECO</v>
      </c>
      <c r="J9" s="18" t="str">
        <f>IFERROR(VLOOKUP(D9,DB!A:G,7,0),"")</f>
        <v>Dead</v>
      </c>
      <c r="K9" s="19" t="s">
        <v>39058</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45933.470273842591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45933.470273842591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45933.470273842591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45933.470273842591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45933.470273842591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45933.470273842591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45933.470273842591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45933.470273842591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45933.470273842591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45933.470273842591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45933.470273842591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45933.470273842591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45933.470273842591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45933.470273842591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45933.470273842591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45933.470273842591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45933.470273842591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45933.470273842591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45933.470273842591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45933.470273842591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45933.470273842591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45933.470273842591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45933.470273842591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45933.470273842591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45933.470273842591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45933.470273842591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45933.470273842591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45933.470273842591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45933.470273842591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45933.470273842591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45933.470273842591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45933.470273842591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45933.470273842591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45933.470273842591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45933.470273842591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45933.470273842591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45933.470273842591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45933.470273842591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45933.470273842591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45933.470273842591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45933.470273842591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45933.470273842591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45933.470273842591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45933.470273842591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45933.470273842591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45933.470273842591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45933.470273842591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45933.470273842591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45933.470273842591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45933.470273842591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45933.470273842591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45933.470273842591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45933.470273842591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45933.470273842591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45933.470273842591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45933.470273842591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45933.470273842591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45933.470273842591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45933.470273842591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45933.470273842591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45933.470273842591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45933.470273842591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45933.470273842591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45933.470273842591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45933.470273842591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45933.470273842591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45933.470273842591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45933.470273842591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45933.470273842591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45933.470273842591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45933.470273842591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45933.470273842591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45933.470273842591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45933.470273842591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45933.470273842591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45933.470273842591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45933.470273842591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45933.470273842591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45933.470273842591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45933.470273842591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45933.470273842591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45933.470273842591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45933.470273842591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45933.470273842591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45933.470273842591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45933.470273842591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45933.470273842591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45933.470273842591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45933.470273842591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45933.470273842591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45933.470273842591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45933.470273842591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45933.470273842591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45933.470273842591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45933.470273842591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45933.470273842591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45933.470273842591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45933.470273842591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45933.470273842591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45933.470273842591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45933.470273842591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45933.470273842591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45933.470273842591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45933.470273842591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45933.470273842591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45933.470273842591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45933.470273842591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45933.470273842591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45933.470273842591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45933.470273842591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45933.470273842591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45933.470273842591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45933.470273842591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45933.470273842591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45933.470273842591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45933.470273842591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45933.470273842591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45933.470273842591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45933.470273842591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45933.470273842591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45933.470273842591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45933.470273842591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45933.470273842591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45933.470273842591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45933.470273842591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45933.470273842591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45933.470273842591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45933.470273842591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45933.470273842591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45933.470273842591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45933.470273842591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45933.470273842591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45933.470273842591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45933.470273842591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45933.470273842591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45933.470273842591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45933.470273842591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45933.470273842591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45933.470273842591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45933.470273842591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45933.470273842591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45933.470273842591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45933.470273842591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45933.470273842591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45933.470273842591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45933.470273842591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45933.470273842591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45933.470273842591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45933.470273842591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45933.470273842591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45933.470273842591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45933.470273842591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45933.470273842591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45933.470273842591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45933.470273842591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45933.470273842591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45933.470273842591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45933.470273842591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45933.470273842591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45933.470273842591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45933.470273842591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45933.470273842591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45933.470273842591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45933.470273842591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45933.470273842591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45933.470273842591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45933.470273842591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45933.470273842591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45933.470273842591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45933.470273842591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45933.470273842591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45933.470273842591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45933.470273842591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45933.470273842591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45933.470273842591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45933.470273842591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45933.470273842591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45933.470273842591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45933.470273842591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45933.470273842591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45933.470273842591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45933.470273842591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45933.470273842591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45933.470273842591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45933.470273842591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45933.470273842591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45933.470273842591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45933.470273842591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45933.470273842591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45933.470273842591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45933.470273842591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45933.470273842591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45933.470273842591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45933.470273842591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45933.470273842591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45933.470273842591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45933.470273842591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45933.470273842591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45933.470273842591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45933.470273842591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45933.470273842591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45933.470273842591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45933.470273842591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45933.470273842591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45933.470273842591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45933.470273842591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45933.470273842591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45933.470273842591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45933.470273842591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45933.470273842591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45933.470273842591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45933.470273842591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45933.470273842591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45933.470273842591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45933.470273842591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45933.470273842591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45933.470273842591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45933.470273842591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45933.470273842591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45933.470273842591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45933.470273842591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45933.470273842591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45933.470273842591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45933.470273842591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45933.470273842591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45933.470273842591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45933.470273842591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45933.470273842591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45933.470273842591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45933.470273842591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45933.470273842591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45933.470273842591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45933.470273842591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45933.470273842591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45933.470273842591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45933.470273842591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45933.470273842591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45933.470273842591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45933.470273842591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45933.470273842591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45933.470273842591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45933.470273842591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45933.470273842591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45933.470273842591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45933.470273842591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45933.470273842591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45933.470273842591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45933.470273842591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45933.470273842591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45933.470273842591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45933.470273842591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45933.470273842591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45933.470273842591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45933.470273842591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45933.470273842591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45933.470273842591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45933.470273842591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45933.470273842591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45933.470273842591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45933.470273842591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45933.470273842591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45933.470273842591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45933.470273842591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45933.470273842591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45933.470273842591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45933.470273842591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45933.470273842591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45933.470273842591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45933.470273842591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45933.470273842591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45933.470273842591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45933.470273842591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45933.470273842591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45933.470273842591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45933.470273842591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45933.470273842591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45933.470273842591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45933.470273842591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45933.470273842591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45933.470273842591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45933.470273842591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45933.470273842591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45933.470273842591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45933.470273842591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45933.470273842591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45933.470273842591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45933.470273842591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45933.470273842591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45933.470273842591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45933.470273842591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45933.470273842591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45933.470273842591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45933.470273842591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45933.470273842591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45933.470273842591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45933.470273842591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45933.470273842591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45933.470273842591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45933.470273842591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45933.470273842591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45933.470273842591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45933.470273842591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45933.470273842591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45933.470273842591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45933.470273842591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45933.470273842591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45933.470273842591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45933.470273842591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45933.470273842591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45933.470273842591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45933.470273842591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45933.470273842591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45933.470273842591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45933.470273842591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45933.470273842591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45933.470273842591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45933.470273842591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45933.470273842591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45933.470273842591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45933.470273842591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45933.470273842591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45933.470273842591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45933.470273842591</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45933.470273842591</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45933.470273842591</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45933.470273842591</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45933.470273842591</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45933.470273842591</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45933.470273842591</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45933.470273842591</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45933.470273842591</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sheetData>
  <dataValidations count="2">
    <dataValidation allowBlank="1" showInputMessage="1" showErrorMessage="1" sqref="E1" xr:uid="{4D935161-CDD3-4592-B877-3FB59C99E142}"/>
    <dataValidation type="list" allowBlank="1" showInputMessage="1" showErrorMessage="1" sqref="E3:E3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R3</v>
      </c>
      <c r="C2" s="18"/>
      <c r="D2" s="18" t="s">
        <v>7960</v>
      </c>
      <c r="E2" s="18"/>
      <c r="F2" s="20"/>
      <c r="G2" s="21">
        <f t="shared" ref="G2:G63" ca="1" si="0">IFERROR(NOW()-F2,"-")</f>
        <v>45933.470273842591</v>
      </c>
      <c r="H2" s="22"/>
      <c r="I2" s="19" t="str">
        <f>IFERROR(VLOOKUP(D2,DB!A:F,6,0),"")</f>
        <v>Generator-DG</v>
      </c>
      <c r="J2" s="18" t="str">
        <f>IFERROR(VLOOKUP(D2,DB!A:G,7,0),"")</f>
        <v>Good</v>
      </c>
      <c r="K2" s="50"/>
      <c r="L2" s="23" t="str">
        <f>IFERROR(VLOOKUP(D2,DB!A:I,9,0),"")</f>
        <v>Zain</v>
      </c>
    </row>
    <row r="3" spans="1:13" ht="15" customHeight="1">
      <c r="A3" s="19"/>
      <c r="B3" s="75" t="str">
        <f>IFERROR(VLOOKUP(D3,DB!A:K,11,0),"")</f>
        <v>R3</v>
      </c>
      <c r="C3" s="18"/>
      <c r="D3" s="75" t="s">
        <v>5170</v>
      </c>
      <c r="E3" s="18"/>
      <c r="F3" s="20"/>
      <c r="G3" s="21">
        <f t="shared" ca="1" si="0"/>
        <v>45933.470273842591</v>
      </c>
      <c r="H3" s="22"/>
      <c r="I3" s="19" t="str">
        <f>IFERROR(VLOOKUP(D3,DB!A:F,6,0),"")</f>
        <v>Power Cube</v>
      </c>
      <c r="J3" s="18" t="str">
        <f>IFERROR(VLOOKUP(D3,DB!A:G,7,0),"")</f>
        <v>Good</v>
      </c>
      <c r="K3" s="50"/>
      <c r="L3" s="23" t="str">
        <f>IFERROR(VLOOKUP(D3,DB!A:I,9,0),"")</f>
        <v>Zain</v>
      </c>
    </row>
    <row r="4" spans="1:13" ht="15" customHeight="1">
      <c r="A4" s="19"/>
      <c r="B4" s="75" t="str">
        <f>IFERROR(VLOOKUP(D4,DB!A:K,11,0),"")</f>
        <v>R3</v>
      </c>
      <c r="C4" s="18"/>
      <c r="D4" s="18" t="s">
        <v>5267</v>
      </c>
      <c r="E4" s="18"/>
      <c r="F4" s="20"/>
      <c r="G4" s="21">
        <f t="shared" ca="1" si="0"/>
        <v>45933.470273842591</v>
      </c>
      <c r="H4" s="22"/>
      <c r="I4" s="19" t="str">
        <f>IFERROR(VLOOKUP(D4,DB!A:F,6,0),"")</f>
        <v>Power cube</v>
      </c>
      <c r="J4" s="18" t="str">
        <f>IFERROR(VLOOKUP(D4,DB!A:G,7,0),"")</f>
        <v>In progress</v>
      </c>
      <c r="K4" s="50"/>
      <c r="L4" s="23" t="str">
        <f>IFERROR(VLOOKUP(D4,DB!A:I,9,0),"")</f>
        <v>Zain</v>
      </c>
    </row>
    <row r="5" spans="1:13" ht="15" customHeight="1">
      <c r="A5" s="19"/>
      <c r="B5" s="75" t="str">
        <f>IFERROR(VLOOKUP(D5,DB!A:K,11,0),"")</f>
        <v/>
      </c>
      <c r="C5" s="18"/>
      <c r="D5" s="18"/>
      <c r="E5" s="18"/>
      <c r="F5" s="20"/>
      <c r="G5" s="21">
        <f t="shared" ca="1" si="0"/>
        <v>45933.470273842591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45933.470273842591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45933.470273842591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45933.470273842591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45933.470273842591</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45933.470273842591</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45933.470273842591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45933.470273842591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45933.470273842591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45933.470273842591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45933.470273842591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45933.470273842591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45933.470273842591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45933.470273842591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45933.470273842591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45933.470273842591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45933.470273842591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45933.470273842591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45933.470273842591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45933.470273842591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45933.470273842591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45933.470273842591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45933.470273842591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45933.470273842591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45933.470273842591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45933.470273842591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45933.470273842591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45933.470273842591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45933.470273842591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45933.470273842591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45933.470273842591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45933.470273842591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45933.470273842591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45933.470273842591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45933.470273842591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45933.470273842591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45933.470273842591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45933.470273842591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45933.470273842591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45933.470273842591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45933.470273842591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45933.470273842591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45933.470273842591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45933.470273842591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45933.470273842591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45933.470273842591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45933.470273842591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45933.470273842591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45933.470273842591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45933.470273842591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45933.470273842591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45933.470273842591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45933.470273842591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45933.470273842591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45933.470273842591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45933.470273842591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45933.470273842591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45933.470273842591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45933.470273842591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45933.470273842591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45933.470273842591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45933.470273842591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45933.470273842591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45933.470273842591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45933.470273842591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45933.470273842591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45933.470273842591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45933.470273842591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45933.470273842591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45933.470273842591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45933.470273842591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45933.470273842591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45933.470273842591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45933.470273842591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45933.470273842591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45933.470273842591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45933.470273842591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45933.470273842591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45933.470273842591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45933.470273842591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45933.470273842591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45933.470273842591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45933.470273842591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45933.470273842591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45933.470273842591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45933.470273842591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45933.470273842591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45933.470273842591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45933.470273842591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45933.470273842591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45933.470273842591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45933.470273842591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45933.470273842591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45933.470273842591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45933.470273842591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45933.470273842591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45933.470273842591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45933.470273842591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45933.470273842591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45933.470273842591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45933.470273842591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45933.470273842591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45933.470273842591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45933.470273842591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45933.470273842591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45933.470273842591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45933.470273842591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45933.470273842591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45933.470273842591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45933.470273842591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45933.470273842591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45933.470273842591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45933.470273842591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45933.470273842591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45933.470273842591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45933.470273842591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45933.470273842591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45933.470273842591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45933.470273842591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45933.470273842591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45933.470273842591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45933.470273842591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45933.470273842591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45933.470273842591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45933.470273842591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45933.470273842591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45933.470273842591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45933.470273842591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45933.470273842591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45933.470273842591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45933.470273842591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45933.470273842591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45933.470273842591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45933.470273842591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45933.470273842591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45933.470273842591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45933.470273842591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45933.470273842591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45933.470273842591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45933.470273842591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45933.470273842591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45933.470273842591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45933.470273842591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45933.470273842591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45933.470273842591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45933.470273842591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45933.470273842591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45933.470273842591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45933.470273842591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45933.470273842591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45933.470273842591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45933.470273842591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45933.470273842591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45933.470273842591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45933.470273842591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45933.470273842591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45933.470273842591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45933.470273842591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45933.470273842591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45933.470273842591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45933.470273842591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45933.470273842591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45933.470273842591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45933.470273842591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45933.470273842591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45933.470273842591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45933.470273842591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45933.470273842591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45933.470273842591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45933.470273842591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45933.470273842591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45933.470273842591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45933.470273842591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45933.470273842591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45933.470273842591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45933.470273842591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45933.470273842591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45933.470273842591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45933.470273842591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45933.470273842591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45933.470273842591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45933.470273842591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45933.470273842591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45933.470273842591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45933.470273842591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45933.470273842591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45933.470273842591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45933.470273842591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45933.470273842591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45933.470273842591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45933.470273842591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45933.470273842591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45933.470273842591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45933.470273842591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45933.470273842591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45933.470273842591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45933.470273842591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45933.470273842591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45933.470273842591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45933.470273842591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45933.470273842591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45933.470273842591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45933.470273842591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45933.470273842591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45933.470273842591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45933.470273842591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45933.470273842591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45933.470273842591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45933.470273842591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45933.470273842591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45933.470273842591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45933.470273842591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45933.470273842591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45933.470273842591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45933.470273842591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45933.470273842591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45933.470273842591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45933.470273842591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45933.470273842591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45933.470273842591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45933.470273842591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45933.470273842591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45933.470273842591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45933.470273842591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45933.470273842591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45933.470273842591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45933.470273842591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45933.470273842591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45933.470273842591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45933.470273842591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45933.470273842591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45933.470273842591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45933.470273842591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45933.470273842591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45933.470273842591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45933.470273842591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45933.470273842591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45933.470273842591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45933.470273842591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45933.470273842591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45933.470273842591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45933.470273842591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45933.470273842591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45933.470273842591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45933.470273842591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45933.470273842591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45933.470273842591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45933.470273842591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45933.470273842591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45933.470273842591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45933.470273842591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45933.470273842591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45933.470273842591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45933.470273842591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45933.470273842591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45933.470273842591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45933.470273842591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45933.470273842591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45933.470273842591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45933.470273842591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45933.470273842591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45933.470273842591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45933.470273842591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45933.470273842591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45933.470273842591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45933.470273842591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45933.470273842591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45933.470273842591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45933.470273842591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45933.470273842591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45933.470273842591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45933.470273842591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45933.470273842591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45933.470273842591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45933.470273842591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45933.470273842591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45933.470273842591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45933.470273842591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45933.470273842591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45933.470273842591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45933.470273842591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45933.470273842591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45933.470273842591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45933.470273842591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45933.470273842591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45933.470273842591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45933.470273842591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45933.470273842591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45933.470273842591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45933.470273842591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45933.470273842591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45933.470273842591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45933.470273842591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45933.470273842591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45933.470273842591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45933.470273842591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45933.470273842591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45933.470273842591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45933.470273842591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45933.470273842591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45933.470273842591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45933.470273842591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45933.470273842591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45933.470273842591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45933.470273842591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45933.470273842591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45933.470273842591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45933.470273842591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45933.470273842591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45933.470273842591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45933.470273842591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45933.470273842591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45933.470273842591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45933.470273842591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45933.470273842591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45933.470273842591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45933.470273842591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45933.470273842591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45933.470273842591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45933.470273842591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45933.470273842591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45933.470273842591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45933.470273842591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45933.470273842591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45933.470273842591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45933.470273842591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45933.470273842591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45933.470273842591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45933.470273842591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45933.470273842591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45933.470273842591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45933.470273842591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45933.470273842591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45933.470273842591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45933.470273842591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45933.470273842591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45933.470273842591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45933.470273842591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45933.470273842591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45933.470273842591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45933.470273842591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45933.470273842591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45933.470273842591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45933.470273842591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45933.470273842591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45933.470273842591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45933.470273842591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45933.470273842591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45933.470273842591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45933.470273842591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45933.470273842591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45933.470273842591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45933.470273842591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45933.470273842591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45933.470273842591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45933.470273842591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45933.470273842591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45933.470273842591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45933.470273842591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45933.470273842591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45933.470273842591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45933.470273842591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45933.470273842591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45933.470273842591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45933.470273842591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45933.470273842591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45933.470273842591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45933.470273842591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45933.470273842591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45933.470273842591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45933.470273842591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45933.470273842591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45933.470273842591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45933.470273842591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45933.470273842591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45933.470273842591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45933.470273842591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45933.470273842591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45933.470273842591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45933.470273842591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45933.470273842591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45933.470273842591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45933.470273842591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45933.470273842591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45933.470273842591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45933.470273842591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45933.470273842591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45933.470273842591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45933.470273842591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45933.470273842591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45933.470273842591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45933.470273842591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45933.470273842591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45933.470273842591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45933.470273842591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45933.470273842591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45933.470273842591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45933.470273842591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45933.470273842591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45933.470273842591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45933.470273842591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45933.470273842591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45933.470273842591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45933.470273842591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45933.470273842591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45933.470273842591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45933.470273842591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45933.470273842591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45933.470273842591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45933.470273842591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45933.470273842591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45933.470273842591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45933.470273842591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45933.470273842591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45933.470273842591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45933.470273842591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45933.470273842591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45933.470273842591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45933.470273842591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45933.470273842591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45933.470273842591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45933.470273842591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45933.470273842591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45933.470273842591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45933.470273842591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45933.470273842591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45933.470273842591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45933.470273842591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45933.470273842591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45933.470273842591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45933.470273842591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45933.470273842591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45933.470273842591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45933.470273842591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45933.470273842591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45933.470273842591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45933.470273842591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45933.470273842591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45933.470273842591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45933.470273842591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45933.470273842591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45933.470273842591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45933.470273842591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45933.470273842591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45933.470273842591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45933.470273842591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45933.470273842591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45933.470273842591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45933.470273842591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45933.470273842591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45933.470273842591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45933.470273842591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45933.470273842591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45933.470273842591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45933.470273842591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45933.470273842591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45933.470273842591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45933.470273842591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45933.470273842591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45933.470273842591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45933.470273842591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45933.470273842591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45933.470273842591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45933.470273842591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45933.470273842591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45933.470273842591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45933.470273842591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45933.470273842591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45933.470273842591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45933.470273842591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45933.470273842591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45933.470273842591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45933.470273842591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45933.470273842591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45933.470273842591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45933.470273842591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45933.470273842591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45933.470273842591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45933.470273842591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45933.470273842591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45933.470273842591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45933.470273842591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45933.470273842591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45933.470273842591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45933.470273842591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45933.470273842591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45933.470273842591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45933.470273842591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45933.470273842591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45933.470273842591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45933.470273842591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45933.470273842591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45933.470273842591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45933.470273842591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45933.470273842591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45933.470273842591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45933.470273842591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45933.470273842591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45933.470273842591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45933.470273842591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45933.470273842591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45933.470273842591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45933.470273842591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45933.470273842591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45933.470273842591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45933.470273842591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45933.470273842591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45933.470273842591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45933.470273842591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45933.470273842591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45933.470273842591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45933.470273842591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45933.470273842591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45933.470273842591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45933.470273842591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45933.470273842591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45933.470273842591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45933.470273842591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45933.470273842591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45933.470273842591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45933.470273842591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45933.470273842591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45933.470273842591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45933.470273842591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45933.470273842591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45933.470273842591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45933.470273842591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45933.470273842591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45933.470273842591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45933.470273842591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45933.470273842591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45933.470273842591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45933.470273842591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45933.470273842591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45933.470273842591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45933.470273842591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45933.470273842591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45933.470273842591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45933.470273842591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45933.470273842591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45933.470273842591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45933.470273842591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45933.470273842591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45933.470273842591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45933.470273842591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45933.470273842591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45933.470273842591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45933.470273842591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45933.470273842591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45933.470273842591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45933.470273842591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45933.470273842591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45933.470273842591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45933.470273842591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45933.470273842591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45933.470273842591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45933.470273842591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45933.470273842591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45933.470273842591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45933.470273842591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45933.470273842591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45933.470273842591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45933.470273842591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45933.470273842591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45933.470273842591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45933.470273842591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45933.470273842591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45933.470273842591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45933.470273842591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45933.470273842591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45933.470273842591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45933.470273842591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45933.470273842591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45933.470273842591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45933.470273842591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45933.470273842591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45933.470273842591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45933.470273842591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45933.470273842591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45933.470273842591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45933.470273842591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45933.470273842591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45933.470273842591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45933.470273842591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45933.470273842591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45933.470273842591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45933.470273842591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45933.470273842591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45933.470273842591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45933.470273842591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45933.470273842591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45933.470273842591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45933.470273842591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45933.470273842591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45933.470273842591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45933.470273842591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45933.470273842591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45933.470273842591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45933.470273842591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45933.470273842591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45933.470273842591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45933.470273842591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45933.470273842591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45933.470273842591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45933.470273842591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45933.470273842591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45933.470273842591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45933.470273842591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45933.470273842591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45933.470273842591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45933.470273842591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45933.470273842591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45933.470273842591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45933.470273842591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45933.470273842591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45933.470273842591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45933.470273842591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45933.470273842591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45933.470273842591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45933.470273842591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45933.470273842591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45933.470273842591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45933.470273842591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45933.470273842591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45933.470273842591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45933.470273842591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45933.470273842591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45933.470273842591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45933.470273842591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45933.470273842591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45933.470273842591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45933.470273842591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45933.470273842591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45933.470273842591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45933.470273842591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45933.470273842591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45933.470273842591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45933.470273842591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45933.470273842591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45933.470273842591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45933.470273842591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45933.470273842591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45933.470273842591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45933.470273842591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45933.470273842591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45933.470273842591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45933.470273842591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45933.470273842591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45933.470273842591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45933.470273842591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45933.470273842591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45933.470273842591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45933.470273842591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45933.470273842591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45933.470273842591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45933.470273842591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45933.470273842591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45933.470273842591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45933.470273842591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45933.470273842591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45933.470273842591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45933.470273842591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45933.470273842591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45933.470273842591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45933.470273842591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45933.470273842591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45933.470273842591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45933.470273842591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45933.470273842591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45933.470273842591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45933.470273842591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45933.470273842591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45933.470273842591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45933.470273842591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45933.470273842591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45933.470273842591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45933.470273842591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45933.470273842591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45933.470273842591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45933.470273842591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45933.470273842591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45933.470273842591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45933.470273842591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45933.470273842591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45933.470273842591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45933.470273842591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45933.470273842591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45933.470273842591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45933.470273842591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45933.470273842591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45933.470273842591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45933.470273842591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45933.470273842591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45933.470273842591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45933.470273842591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45933.470273842591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45933.470273842591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45933.470273842591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45933.470273842591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45933.470273842591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45933.470273842591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45933.470273842591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45933.470273842591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45933.470273842591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45933.470273842591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45933.470273842591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45933.470273842591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45933.470273842591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45933.470273842591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45933.470273842591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45933.470273842591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45933.470273842591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45933.470273842591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45933.470273842591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45933.470273842591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45933.470273842591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45933.470273842591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45933.470273842591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45933.470273842591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45933.470273842591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45933.470273842591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45933.470273842591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45933.470273842591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45933.470273842591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45933.470273842591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45933.470273842591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45933.470273842591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45933.470273842591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45933.470273842591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45933.470273842591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45933.470273842591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45933.470273842591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45933.470273842591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45933.470273842591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45933.470273842591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45933.470273842591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45933.470273842591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45933.470273842591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45933.470273842591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45933.470273842591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45933.470273842591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45933.470273842591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45933.470273842591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45933.470273842591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45933.470273842591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45933.470273842591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45933.470273842591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45933.470273842591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45933.470273842591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45933.470273842591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45933.470273842591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45933.470273842591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45933.470273842591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45933.470273842591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45933.470273842591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45933.470273842591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45933.470273842591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45933.470273842591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45933.470273842591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45933.470273842591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45933.470273842591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45933.470273842591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45933.470273842591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45933.470273842591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45933.470273842591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45933.470273842591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45933.470273842591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45933.470273842591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45933.470273842591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45933.470273842591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45933.470273842591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45933.470273842591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45933.470273842591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45933.470273842591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45933.470273842591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45933.470273842591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45933.470273842591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45933.470273842591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45933.470273842591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45933.470273842591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45933.470273842591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45933.470273842591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45933.470273842591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45933.470273842591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45933.470273842591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45933.470273842591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45933.470273842591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45933.470273842591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45933.470273842591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45933.470273842591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45933.470273842591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45933.470273842591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45933.470273842591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45933.470273842591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45933.470273842591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45933.470273842591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45933.470273842591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45933.470273842591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45933.470273842591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45933.470273842591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45933.470273842591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45933.470273842591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45933.470273842591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45933.470273842591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45933.470273842591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45933.470273842591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45933.470273842591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45933.470273842591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45933.470273842591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45933.470273842591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45933.470273842591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45933.470273842591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45933.470273842591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45933.470273842591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45933.470273842591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45933.470273842591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45933.470273842591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45933.470273842591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45933.470273842591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45933.470273842591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45933.470273842591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45933.470273842591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45933.470273842591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45933.470273842591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45933.470273842591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45933.470273842591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45933.470273842591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45933.470273842591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45933.470273842591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45933.470273842591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45933.470273842591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45933.470273842591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45933.470273842591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45933.470273842591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45933.470273842591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45933.470273842591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45933.470273842591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45933.470273842591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45933.470273842591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45933.470273842591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45933.470273842591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45933.470273842591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45933.470273842591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45933.470273842591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45933.470273842591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45933.470273842591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45933.470273842591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45933.470273842591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45933.470273842591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45933.470273842591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45933.470273842591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45933.470273842591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45933.470273842591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45933.470273842591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45933.470273842591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45933.470273842591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45933.470273842591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45933.470273842591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45933.470273842591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45933.470273842591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45933.470273842591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45933.470273842591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45933.470273842591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45933.470273842591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45933.470273842591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45933.470273842591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45933.470273842591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45933.470273842591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45933.470273842591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45933.470273842591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45933.470273842591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45933.470273842591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45933.470273842591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45933.470273842591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45933.470273842591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45933.470273842591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45933.470273842591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45933.470273842591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45933.470273842591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45933.470273842591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45933.470273842591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45933.470273842591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45933.470273842591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45933.470273842591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45933.470273842591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45933.470273842591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45933.470273842591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45933.470273842591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45933.470273842591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45933.470273842591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45933.470273842591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45933.470273842591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45933.470273842591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45933.470273842591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45933.470273842591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45933.470273842591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45933.470273842591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45933.470273842591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45933.470273842591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45933.470273842591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45933.470273842591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45933.470273842591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45933.470273842591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45933.470273842591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45933.470273842591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45933.470273842591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45933.470273842591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45933.470273842591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45933.470273842591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45933.470273842591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45933.470273842591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45933.470273842591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45933.470273842591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45933.470273842591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45933.470273842591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45933.470273842591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45933.470273842591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45933.470273842591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45933.470273842591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45933.470273842591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45933.470273842591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45933.470273842591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45933.470273842591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45933.470273842591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45933.470273842591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45933.470273842591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45933.470273842591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45933.470273842591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45933.470273842591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45933.470273842591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45933.470273842591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45933.470273842591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45933.470273842591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45933.470273842591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45933.470273842591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45933.470273842591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45933.470273842591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45933.470273842591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45933.470273842591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45933.470273842591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45933.470273842591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45933.470273842591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45933.470273842591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45933.470273842591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45933.470273842591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45933.470273842591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45933.470273842591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45933.470273842591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45933.470273842591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45933.470273842591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45933.470273842591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45933.470273842591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45933.470273842591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45933.470273842591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45933.470273842591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45933.470273842591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45933.470273842591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45933.470273842591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45933.470273842591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45933.470273842591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45933.470273842591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45933.470273842591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45933.470273842591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45933.470273842591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45933.470273842591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45933.470273842591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45933.470273842591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45933.470273842591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45933.470273842591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45933.470273842591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45933.470273842591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45933.470273842591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45933.470273842591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45933.470273842591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45933.470273842591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45933.470273842591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45933.470273842591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45933.470273842591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45933.470273842591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45933.470273842591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45933.470273842591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45933.470273842591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45933.470273842591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45933.470273842591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45933.470273842591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45933.470273842591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45933.470273842591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45933.470273842591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45933.470273842591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45933.470273842591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45933.470273842591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45933.470273842591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45933.470273842591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45933.470273842591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45933.470273842591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45933.470273842591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45933.470273842591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45933.470273842591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45933.470273842591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45933.470273842591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45933.470273842591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45933.470273842591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45933.470273842591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45933.470273842591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45933.470273842591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45933.470273842591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45933.470273842591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45933.470273842591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45933.470273842591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45933.470273842591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45933.470273842591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45933.470273842591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45933.470273842591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45933.470273842591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45933.470273842591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45933.470273842591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45933.470273842591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45933.470273842591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45933.470273842591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45933.470273842591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45933.470273842591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45933.470273842591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45933.470273842591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45933.470273842591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45933.470273842591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45933.470273842591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45933.470273842591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45933.470273842591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45933.470273842591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45933.470273842591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45933.470273842591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45933.470273842591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45933.470273842591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45933.470273842591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45933.470273842591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45933.470273842591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45933.470273842591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45933.470273842591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45933.470273842591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45933.470273842591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45933.470273842591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45933.470273842591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45933.470273842591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45933.470273842591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45933.470273842591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45933.470273842591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45933.470273842591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45933.470273842591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45933.470273842591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45933.470273842591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45933.470273842591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45933.470273842591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45933.470273842591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45933.470273842591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45933.470273842591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45933.470273842591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45933.470273842591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45933.470273842591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45933.470273842591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45933.470273842591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45933.470273842591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45933.470273842591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45933.470273842591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45933.470273842591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45933.470273842591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45933.470273842591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45933.470273842591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45933.470273842591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45933.470273842591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45933.470273842591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45933.470273842591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45933.470273842591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45933.470273842591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45933.470273842591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45933.470273842591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45933.470273842591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45933.470273842591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45933.470273842591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45933.470273842591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45933.470273842591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45933.470273842591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45933.470273842591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45933.470273842591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45933.470273842591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45933.470273842591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45933.470273842591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45933.470273842591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45933.470273842591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45933.470273842591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45933.470273842591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45933.470273842591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45933.470273842591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45933.470273842591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45933.470273842591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45933.470273842591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45933.470273842591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45933.470273842591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45933.470273842591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45933.470273842591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45933.470273842591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45933.470273842591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45933.470273842591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45933.470273842591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45933.470273842591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45933.470273842591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45933.470273842591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45933.470273842591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45933.470273842591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45933.470273842591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45933.470273842591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45933.470273842591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45933.470273842591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45933.470273842591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45933.470273842591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45933.470273842591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45933.470273842591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45933.470273842591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45933.470273842591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45933.470273842591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45933.470273842591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45933.470273842591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45933.470273842591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45933.470273842591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45933.470273842591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45933.470273842591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45933.470273842591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45933.470273842591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45933.470273842591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45933.470273842591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45933.470273842591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45933.470273842591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45933.470273842591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45933.470273842591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45933.470273842591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45933.470273842591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45933.470273842591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45933.470273842591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45933.470273842591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45933.470273842591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45933.470273842591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45933.470273842591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45933.470273842591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45933.470273842591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45933.470273842591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45933.470273842591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45933.470273842591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45933.470273842591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45933.470273842591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45933.470273842591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45933.470273842591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45933.470273842591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45933.470273842591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45933.470273842591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45933.470273842591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45933.470273842591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45933.470273842591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45933.470273842591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45933.470273842591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45933.470273842591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45933.470273842591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45933.470273842591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45933.470273842591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45933.470273842591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45933.470273842591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45933.470273842591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45933.470273842591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45933.470273842591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45933.470273842591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45933.470273842591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45933.470273842591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45933.470273842591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45933.470273842591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45933.470273842591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45933.470273842591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45933.470273842591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45933.470273842591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45933.470273842591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45933.470273842591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45933.470273842591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45933.470273842591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45933.470273842591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45933.470273842591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45933.470273842591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45933.470273842591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45933.470273842591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45933.470273842591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45933.470273842591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45933.470273842591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45933.470273842591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45933.470273842591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45933.470273842591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45933.470273842591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45933.470273842591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45933.470273842591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45933.470273842591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45933.470273842591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45933.470273842591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45933.470273842591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45933.470273842591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45933.470273842591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45933.470273842591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45933.470273842591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45933.470273842591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45933.470273842591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45933.470273842591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45933.470273842591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45933.470273842591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45933.470273842591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45933.470273842591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45933.470273842591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45933.470273842591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45933.470273842591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45933.470273842591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45933.470273842591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45933.470273842591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45933.470273842591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45933.470273842591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45933.470273842591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45933.470273842591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45933.470273842591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45933.470273842591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45933.470273842591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45933.470273842591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45933.470273842591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45933.470273842591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45933.470273842591</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39059</v>
      </c>
      <c r="B2" s="110" t="str">
        <f>IFERROR(VLOOKUP(D2,DB!A:K,11,0),"")</f>
        <v>R4</v>
      </c>
      <c r="C2" s="111">
        <v>1</v>
      </c>
      <c r="D2" s="107" t="s">
        <v>35082</v>
      </c>
      <c r="E2" s="112" t="s">
        <v>38964</v>
      </c>
      <c r="F2" s="113">
        <v>45703.480717592596</v>
      </c>
      <c r="G2" s="114">
        <f ca="1">IFERROR(NOW()-F2,"")</f>
        <v>229.98955624999508</v>
      </c>
      <c r="H2" s="113">
        <v>45703.474768518521</v>
      </c>
      <c r="I2" s="110" t="str">
        <f>IFERROR(VLOOKUP(D2,DB!A:F,6,0),"")</f>
        <v>SCECO</v>
      </c>
      <c r="J2" s="110" t="str">
        <f>IFERROR(VLOOKUP(D2,DB!A:G,7,0),"")</f>
        <v>Dead</v>
      </c>
      <c r="K2" s="115" t="s">
        <v>39060</v>
      </c>
      <c r="L2" s="107" t="str">
        <f>IFERROR(VLOOKUP(D2,DB!A:I,9,0),"")</f>
        <v>Latis</v>
      </c>
    </row>
    <row r="3" spans="1:16" ht="33.75" customHeight="1">
      <c r="A3" s="110" t="s">
        <v>39061</v>
      </c>
      <c r="B3" s="110" t="str">
        <f>IFERROR(VLOOKUP(D3,DB!A:K,11,0),"")</f>
        <v>R4</v>
      </c>
      <c r="C3" s="111">
        <v>2</v>
      </c>
      <c r="D3" s="107" t="s">
        <v>39062</v>
      </c>
      <c r="E3" s="112" t="s">
        <v>38964</v>
      </c>
      <c r="F3" s="113">
        <v>45930.890277777777</v>
      </c>
      <c r="G3" s="114">
        <f ca="1">IFERROR(NOW()-F3,"")</f>
        <v>2.5799960648146225</v>
      </c>
      <c r="H3" s="113">
        <v>45930.847372685188</v>
      </c>
      <c r="I3" s="110" t="str">
        <f>IFERROR(VLOOKUP(D3,DB!A:F,6,0),"")</f>
        <v>SCECO</v>
      </c>
      <c r="J3" s="110" t="str">
        <f>IFERROR(VLOOKUP(D3,DB!A:G,7,0),"")</f>
        <v>In progress</v>
      </c>
      <c r="K3" s="115" t="s">
        <v>39063</v>
      </c>
      <c r="L3" s="107" t="str">
        <f>IFERROR(VLOOKUP(D3,DB!A:I,9,0),"")</f>
        <v>Latis</v>
      </c>
    </row>
    <row r="4" spans="1:16" ht="29.25" customHeight="1">
      <c r="A4" s="110" t="s">
        <v>39064</v>
      </c>
      <c r="B4" s="110" t="str">
        <f>IFERROR(VLOOKUP(D4,DB!A:K,11,0),"")</f>
        <v>R4</v>
      </c>
      <c r="C4" s="111">
        <v>1</v>
      </c>
      <c r="D4" s="107" t="s">
        <v>39065</v>
      </c>
      <c r="E4" s="112" t="s">
        <v>38964</v>
      </c>
      <c r="F4" s="113">
        <v>45933.049016203702</v>
      </c>
      <c r="G4" s="114">
        <f ca="1">IFERROR(NOW()-F4,"")</f>
        <v>0.42125763888907386</v>
      </c>
      <c r="H4" s="113">
        <v>45932.794976851852</v>
      </c>
      <c r="I4" s="110" t="str">
        <f>IFERROR(VLOOKUP(D4,DB!A:F,6,0),"")</f>
        <v>SCECO</v>
      </c>
      <c r="J4" s="110" t="str">
        <f>IFERROR(VLOOKUP(D4,DB!A:G,7,0),"")</f>
        <v>Vandalized+Vandalized</v>
      </c>
      <c r="K4" s="115" t="s">
        <v>39066</v>
      </c>
      <c r="L4" s="107" t="str">
        <f>IFERROR(VLOOKUP(D4,DB!A:I,9,0),"")</f>
        <v>Latis</v>
      </c>
    </row>
    <row r="5" spans="1:16" ht="15" customHeight="1">
      <c r="A5" s="110" t="s">
        <v>39067</v>
      </c>
      <c r="B5" s="110" t="str">
        <f>IFERROR(VLOOKUP(D5,DB!A:K,11,0),"")</f>
        <v>R4</v>
      </c>
      <c r="C5" s="111">
        <v>1</v>
      </c>
      <c r="D5" s="107" t="s">
        <v>36353</v>
      </c>
      <c r="E5" s="112" t="s">
        <v>39043</v>
      </c>
      <c r="F5" s="113">
        <v>45933.391493055555</v>
      </c>
      <c r="G5" s="114">
        <f ca="1">IFERROR(NOW()-F5,"")</f>
        <v>7.878078703652136E-2</v>
      </c>
      <c r="H5" s="113">
        <v>45933.385763888888</v>
      </c>
      <c r="I5" s="110" t="str">
        <f>IFERROR(VLOOKUP(D5,DB!A:F,6,0),"")</f>
        <v>Generator-SG</v>
      </c>
      <c r="J5" s="110" t="str">
        <f>IFERROR(VLOOKUP(D5,DB!A:G,7,0),"")</f>
        <v>No BB Shifted</v>
      </c>
      <c r="K5" s="115" t="s">
        <v>39068</v>
      </c>
      <c r="L5" s="107" t="str">
        <f>IFERROR(VLOOKUP(D5,DB!A:I,9,0),"")</f>
        <v>Latis</v>
      </c>
    </row>
    <row r="6" spans="1:16" ht="15" customHeight="1">
      <c r="A6" s="110"/>
      <c r="B6" s="110" t="str">
        <f>IFERROR(VLOOKUP(D6,DB!A:K,11,0),"")</f>
        <v/>
      </c>
      <c r="C6" s="111"/>
      <c r="D6" s="107"/>
      <c r="E6" s="112"/>
      <c r="F6" s="113"/>
      <c r="G6" s="114">
        <f ca="1">IFERROR(NOW()-F6,"")</f>
        <v>45933.470273842591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45933.470273842591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45933.470273842591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45933.470273842591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45933.470273842591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45933.470273842591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45933.470273842591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45933.470273842591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45933.470273842591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45933.470273842591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45933.470273842591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45933.470273842591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45933.470273842591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45933.470273842591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45933.470273842591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45933.470273842591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45933.470273842591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45933.470273842591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45933.470273842591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45933.470273842591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45933.470273842591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45933.470273842591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45933.470273842591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45933.470273842591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45933.470273842591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45933.470273842591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45933.470273842591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45933.470273842591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45933.470273842591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45933.470273842591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45933.470273842591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45933.470273842591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45933.470273842591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45933.470273842591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45933.470273842591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45933.470273842591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45933.470273842591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45933.470273842591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45933.470273842591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45933.470273842591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45933.470273842591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45933.470273842591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45933.470273842591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45933.470273842591</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45933.470273842591</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45933.470273842591</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45933.470273842591</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45933.470273842591</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45933.470273842591</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45933.470273842591</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45933.470273842591</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45933.470273842591</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45933.470273842591</v>
      </c>
      <c r="H58" s="113"/>
      <c r="I58" s="110" t="str">
        <f>IFERROR(VLOOKUP(D58,DB!A:F,6,0),"")</f>
        <v/>
      </c>
      <c r="J58" s="110" t="str">
        <f>IFERROR(VLOOKUP(D58,DB!A:G,7,0),"")</f>
        <v/>
      </c>
      <c r="K58" s="115"/>
      <c r="L58" s="107" t="str">
        <f>IFERROR(VLOOKUP(D58,DB!A:I,9,0),"")</f>
        <v/>
      </c>
    </row>
  </sheetData>
  <dataValidations count="2">
    <dataValidation allowBlank="1" showInputMessage="1" showErrorMessage="1" sqref="E1" xr:uid="{A4F81451-56CC-4543-9497-104C4E44EE4B}"/>
    <dataValidation type="list" allowBlank="1" showInputMessage="1" showErrorMessage="1" sqref="E2:E5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1"/>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41.638213657402957</v>
      </c>
      <c r="H2" s="38">
        <v>45891.790393518517</v>
      </c>
      <c r="I2" s="37" t="str">
        <f>IFERROR(VLOOKUP(D2,DB!A:F,6,0),"")</f>
        <v>Generator-SG</v>
      </c>
      <c r="J2" s="37" t="str">
        <f>IFERROR(VLOOKUP(D2,DB!A:G,7,0),"")</f>
        <v>Vandalized</v>
      </c>
      <c r="K2" s="37" t="s">
        <v>39070</v>
      </c>
      <c r="L2" s="37" t="str">
        <f>IFERROR(VLOOKUP(D2,DB!A:I,9,0),"")</f>
        <v>Latis</v>
      </c>
      <c r="M2" s="136"/>
    </row>
    <row r="3" spans="1:13" ht="30.75">
      <c r="A3" s="37" t="s">
        <v>39071</v>
      </c>
      <c r="B3" s="37" t="str">
        <f>IFERROR(VLOOKUP(D3,DB!A:K,11,0),"")</f>
        <v>R5</v>
      </c>
      <c r="C3" s="37">
        <v>1</v>
      </c>
      <c r="D3" s="37" t="s">
        <v>31295</v>
      </c>
      <c r="E3" s="37" t="s">
        <v>39043</v>
      </c>
      <c r="F3" s="38">
        <v>45926.188877314817</v>
      </c>
      <c r="G3" s="39">
        <f ca="1">IFERROR(NOW()-F3,"-")</f>
        <v>7.281396527774632</v>
      </c>
      <c r="H3" s="38">
        <v>45926.158159722225</v>
      </c>
      <c r="I3" s="37" t="str">
        <f>IFERROR(VLOOKUP(D3,DB!A:F,6,0),"")</f>
        <v>SCECO</v>
      </c>
      <c r="J3" s="37" t="str">
        <f>IFERROR(VLOOKUP(D3,DB!A:G,7,0),"")</f>
        <v>Good</v>
      </c>
      <c r="K3" s="37" t="s">
        <v>39072</v>
      </c>
      <c r="L3" s="37" t="str">
        <f>IFERROR(VLOOKUP(D3,DB!A:I,9,0),"")</f>
        <v>Latis</v>
      </c>
      <c r="M3" s="136"/>
    </row>
    <row r="4" spans="1:13" ht="15">
      <c r="A4" s="37" t="s">
        <v>39073</v>
      </c>
      <c r="B4" s="37" t="str">
        <f>IFERROR(VLOOKUP(D4,DB!A:K,11,0),"")</f>
        <v>R5</v>
      </c>
      <c r="C4" s="37">
        <v>2</v>
      </c>
      <c r="D4" s="37" t="s">
        <v>35537</v>
      </c>
      <c r="E4" s="37" t="s">
        <v>38964</v>
      </c>
      <c r="F4" s="138">
        <v>45933.435057870367</v>
      </c>
      <c r="G4" s="39">
        <f ca="1">IFERROR(NOW()-F4,"-")</f>
        <v>3.5215972224250436E-2</v>
      </c>
      <c r="H4" s="38">
        <v>45933.429259259261</v>
      </c>
      <c r="I4" s="37" t="str">
        <f>IFERROR(VLOOKUP(D4,DB!A:F,6,0),"")</f>
        <v>Generator-SG</v>
      </c>
      <c r="J4" s="37" t="str">
        <f>IFERROR(VLOOKUP(D4,DB!A:G,7,0),"")</f>
        <v>Vandalized</v>
      </c>
      <c r="K4" s="37" t="s">
        <v>39074</v>
      </c>
      <c r="L4" s="37" t="str">
        <f>IFERROR(VLOOKUP(D4,DB!A:I,9,0),"")</f>
        <v>Latis</v>
      </c>
      <c r="M4" s="136"/>
    </row>
    <row r="5" spans="1:13" ht="15">
      <c r="A5" s="37"/>
      <c r="B5" s="37" t="str">
        <f>IFERROR(VLOOKUP(D5,DB!A:K,11,0),"")</f>
        <v/>
      </c>
      <c r="C5" s="37"/>
      <c r="D5" s="37"/>
      <c r="E5" s="37"/>
      <c r="F5" s="38"/>
      <c r="G5" s="39">
        <f ca="1">IFERROR(NOW()-F5,"-")</f>
        <v>45933.470273842591</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45933.470273842591</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45933.470273842591</v>
      </c>
      <c r="H7" s="38"/>
      <c r="I7" s="37" t="str">
        <f>IFERROR(VLOOKUP(D7,DB!A:F,6,0),"")</f>
        <v/>
      </c>
      <c r="J7" s="37" t="str">
        <f>IFERROR(VLOOKUP(D7,DB!A:G,7,0),"")</f>
        <v/>
      </c>
      <c r="K7" s="37"/>
      <c r="L7" s="37" t="str">
        <f>IFERROR(VLOOKUP(D7,DB!A:I,9,0),"")</f>
        <v/>
      </c>
      <c r="M7" s="136"/>
    </row>
    <row r="8" spans="1:13" ht="15">
      <c r="A8" s="37"/>
      <c r="B8" s="37" t="str">
        <f>IFERROR(VLOOKUP(D8,DB!A:K,11,0),"")</f>
        <v/>
      </c>
      <c r="C8" s="37"/>
      <c r="D8" s="137"/>
      <c r="E8" s="37"/>
      <c r="F8" s="38"/>
      <c r="G8" s="39">
        <f ca="1">IFERROR(NOW()-F8,"-")</f>
        <v>45933.470273842591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45933.470273842591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45933.470273842591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45933.470273842591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45933.470273842591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45933.470273842591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45933.470273842591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45933.470273842591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45933.470273842591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45933.470273842591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45933.470273842591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45933.470273842591</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45933.470273842591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45933.470273842591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45933.470273842591</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45933.470273842591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45933.470273842591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45933.470273842591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45933.470273842591</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45933.470273842591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45933.470273842591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45933.470273842591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45933.470273842591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45933.470273842591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45933.470273842591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45933.470273842591</v>
      </c>
      <c r="H33" s="38"/>
      <c r="I33" s="37" t="str">
        <f>IFERROR(VLOOKUP(D33,DB!A:F,6,0),"")</f>
        <v/>
      </c>
      <c r="J33" s="37" t="str">
        <f>IFERROR(VLOOKUP(D33,DB!A:G,7,0),"")</f>
        <v/>
      </c>
      <c r="K33" s="37"/>
      <c r="L33" s="37" t="str">
        <f>IFERROR(VLOOKUP(D33,DB!A:I,9,0),"")</f>
        <v/>
      </c>
      <c r="M33" s="136"/>
    </row>
    <row r="34" spans="1:13" ht="15">
      <c r="A34" s="92"/>
      <c r="B34" s="92" t="str">
        <f>IFERROR(VLOOKUP(D34,DB!A:K,11,0),"")</f>
        <v/>
      </c>
      <c r="C34" s="92"/>
      <c r="D34" s="92"/>
      <c r="E34" s="92"/>
      <c r="F34" s="134"/>
      <c r="G34" s="135">
        <f ca="1">IFERROR(NOW()-F34,"-")</f>
        <v>45933.470273842591</v>
      </c>
      <c r="H34" s="134"/>
      <c r="I34" s="92" t="str">
        <f>IFERROR(VLOOKUP(D34,DB!A:F,6,0),"")</f>
        <v/>
      </c>
      <c r="J34" s="92" t="str">
        <f>IFERROR(VLOOKUP(D34,DB!A:G,7,0),"")</f>
        <v/>
      </c>
      <c r="K34" s="92"/>
      <c r="L34" s="92" t="str">
        <f>IFERROR(VLOOKUP(D34,DB!A:I,9,0),"")</f>
        <v/>
      </c>
      <c r="M34" s="136"/>
    </row>
    <row r="35" spans="1:13" ht="15">
      <c r="A35" s="37"/>
      <c r="B35" s="37" t="str">
        <f>IFERROR(VLOOKUP(D35,DB!A:K,11,0),"")</f>
        <v/>
      </c>
      <c r="C35" s="37"/>
      <c r="D35" s="37"/>
      <c r="E35" s="37"/>
      <c r="F35" s="38"/>
      <c r="G35" s="39">
        <f ca="1">IFERROR(NOW()-F35,"-")</f>
        <v>45933.470273842591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45933.470273842591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45933.470273842591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45933.470273842591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45933.470273842591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45933.470273842591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45933.470273842591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45933.470273842591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45933.470273842591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45933.470273842591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45933.470273842591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45933.470273842591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45933.470273842591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45933.470273842591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45933.470273842591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45933.470273842591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45933.470273842591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45933.470273842591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45933.470273842591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45933.470273842591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45933.470273842591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45933.470273842591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45933.470273842591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45933.470273842591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45933.470273842591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45933.470273842591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45933.470273842591</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45933.470273842591</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45933.470273842591</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45933.470273842591</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45933.470273842591</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45933.470273842591</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45933.470273842591</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45933.470273842591</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45933.470273842591</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45933.470273842591</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45933.470273842591</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45933.470273842591</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45933.470273842591</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45933.470273842591</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45933.470273842591</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45933.470273842591</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45933.470273842591</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45933.470273842591</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45933.470273842591</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45933.470273842591</v>
      </c>
      <c r="H80" s="38"/>
      <c r="I80" s="37" t="str">
        <f>IFERROR(VLOOKUP(D80,DB!A:F,6,0),"")</f>
        <v/>
      </c>
      <c r="J80" s="37" t="str">
        <f>IFERROR(VLOOKUP(D80,DB!A:G,7,0),"")</f>
        <v/>
      </c>
      <c r="K80" s="37"/>
      <c r="L80" s="37" t="str">
        <f>IFERROR(VLOOKUP(D80,DB!A:I,9,0),"")</f>
        <v/>
      </c>
      <c r="M80" s="136"/>
    </row>
    <row r="81" spans="1:13" ht="15">
      <c r="A81" s="92"/>
      <c r="B81" s="92" t="str">
        <f>IFERROR(VLOOKUP(D81,DB!A:K,11,0),"")</f>
        <v/>
      </c>
      <c r="C81" s="92"/>
      <c r="D81" s="92"/>
      <c r="E81" s="92"/>
      <c r="F81" s="134"/>
      <c r="G81" s="135">
        <f ca="1">IFERROR(NOW()-F81,"-")</f>
        <v>45933.470273842591</v>
      </c>
      <c r="H81" s="134"/>
      <c r="I81" s="92" t="str">
        <f>IFERROR(VLOOKUP(D81,DB!A:F,6,0),"")</f>
        <v/>
      </c>
      <c r="J81" s="92" t="str">
        <f>IFERROR(VLOOKUP(D81,DB!A:G,7,0),"")</f>
        <v/>
      </c>
      <c r="K81" s="92"/>
      <c r="L81" s="92" t="str">
        <f>IFERROR(VLOOKUP(D81,DB!A:I,9,0),"")</f>
        <v/>
      </c>
      <c r="M81" s="136"/>
    </row>
    <row r="82" spans="1:13" ht="15">
      <c r="A82" s="92"/>
      <c r="B82" s="92" t="str">
        <f>IFERROR(VLOOKUP(D82,DB!A:K,11,0),"")</f>
        <v/>
      </c>
      <c r="C82" s="92"/>
      <c r="D82" s="92"/>
      <c r="E82" s="92"/>
      <c r="F82" s="134"/>
      <c r="G82" s="135">
        <f ca="1">IFERROR(NOW()-F82,"-")</f>
        <v>45933.470273842591</v>
      </c>
      <c r="H82" s="134"/>
      <c r="I82" s="92" t="str">
        <f>IFERROR(VLOOKUP(D82,DB!A:F,6,0),"")</f>
        <v/>
      </c>
      <c r="J82" s="92" t="str">
        <f>IFERROR(VLOOKUP(D82,DB!A:G,7,0),"")</f>
        <v/>
      </c>
      <c r="K82" s="92"/>
      <c r="L82" s="92" t="str">
        <f>IFERROR(VLOOKUP(D82,DB!A:I,9,0),"")</f>
        <v/>
      </c>
    </row>
    <row r="83" spans="1:13" ht="15">
      <c r="A83" s="37"/>
      <c r="B83" s="37" t="str">
        <f>IFERROR(VLOOKUP(D83,DB!A:K,11,0),"")</f>
        <v/>
      </c>
      <c r="C83" s="37"/>
      <c r="D83" s="37"/>
      <c r="E83" s="37"/>
      <c r="F83" s="38"/>
      <c r="G83" s="39">
        <f ca="1">IFERROR(NOW()-F83,"-")</f>
        <v>45933.470273842591</v>
      </c>
      <c r="H83" s="38"/>
      <c r="I83" s="37" t="str">
        <f>IFERROR(VLOOKUP(D83,DB!A:F,6,0),"")</f>
        <v/>
      </c>
      <c r="J83" s="37" t="str">
        <f>IFERROR(VLOOKUP(D83,DB!A:G,7,0),"")</f>
        <v/>
      </c>
      <c r="K83" s="37"/>
      <c r="L83" s="37" t="str">
        <f>IFERROR(VLOOKUP(D83,DB!A:I,9,0),"")</f>
        <v/>
      </c>
    </row>
    <row r="84" spans="1:13" ht="15">
      <c r="A84" s="37"/>
      <c r="B84" s="37" t="str">
        <f>IFERROR(VLOOKUP(D84,DB!A:K,11,0),"")</f>
        <v/>
      </c>
      <c r="C84" s="37"/>
      <c r="D84" s="37"/>
      <c r="E84" s="37"/>
      <c r="F84" s="38"/>
      <c r="G84" s="39">
        <f ca="1">IFERROR(NOW()-F84,"-")</f>
        <v>45933.470273842591</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45933.470273842591</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45933.470273842591</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45933.470273842591</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45933.470273842591</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45933.470273842591</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45933.470273842591</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45933.470273842591</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45933.470273842591</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45933.470273842591</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45933.470273842591</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45933.470273842591</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45933.470273842591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45933.470273842591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45933.470273842591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45933.470273842591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45933.470273842591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45933.470273842591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45933.470273842591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45933.470273842591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45933.470273842591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45933.470273842591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45933.470273842591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45933.470273842591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45933.470273842591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45933.470273842591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45933.470273842591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45933.470273842591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45933.470273842591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45933.470273842591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45933.470273842591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45933.470273842591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45933.470273842591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45933.470273842591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45933.470273842591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45933.470273842591</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45933.470273842591</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45933.470273842591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45933.470273842591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45933.470273842591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45933.470273842591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45933.470273842591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45933.470273842591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45933.470273842591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45933.470273842591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45933.470273842591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45933.470273842591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45933.470273842591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45933.470273842591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45933.470273842591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45933.470273842591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45933.470273842591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45933.470273842591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45933.470273842591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45933.470273842591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45933.470273842591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45933.470273842591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45933.470273842591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45933.470273842591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45933.470273842591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45933.470273842591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45933.470273842591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45933.470273842591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45933.470273842591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45933.470273842591</v>
      </c>
      <c r="H148" s="38"/>
      <c r="I148" s="37" t="str">
        <f>IFERROR(VLOOKUP(D148,DB!A:F,6,0),"")</f>
        <v/>
      </c>
      <c r="J148" s="37" t="str">
        <f>IFERROR(VLOOKUP(D148,DB!A:G,7,0),"")</f>
        <v/>
      </c>
      <c r="K148" s="37"/>
      <c r="L148" s="37" t="str">
        <f>IFERROR(VLOOKUP(D148,DB!A:I,9,0),"")</f>
        <v/>
      </c>
    </row>
    <row r="149" spans="1:12" ht="15">
      <c r="A149" s="92"/>
      <c r="B149" s="92" t="str">
        <f>IFERROR(VLOOKUP(D149,DB!A:K,11,0),"")</f>
        <v/>
      </c>
      <c r="C149" s="92"/>
      <c r="D149" s="92"/>
      <c r="E149" s="92"/>
      <c r="F149" s="134"/>
      <c r="G149" s="135">
        <f ca="1">IFERROR(NOW()-F149,"-")</f>
        <v>45933.470273842591</v>
      </c>
      <c r="H149" s="134"/>
      <c r="I149" s="92" t="str">
        <f>IFERROR(VLOOKUP(D149,DB!A:F,6,0),"")</f>
        <v/>
      </c>
      <c r="J149" s="92" t="str">
        <f>IFERROR(VLOOKUP(D149,DB!A:G,7,0),"")</f>
        <v/>
      </c>
      <c r="K149" s="92"/>
      <c r="L149" s="92" t="str">
        <f>IFERROR(VLOOKUP(D149,DB!A:I,9,0),"")</f>
        <v/>
      </c>
    </row>
    <row r="150" spans="1:12" ht="15">
      <c r="A150" s="37"/>
      <c r="B150" s="37" t="str">
        <f>IFERROR(VLOOKUP(D150,DB!A:K,11,0),"")</f>
        <v/>
      </c>
      <c r="C150" s="37"/>
      <c r="D150" s="37"/>
      <c r="E150" s="37"/>
      <c r="F150" s="38"/>
      <c r="G150" s="39">
        <f ca="1">IFERROR(NOW()-F150,"-")</f>
        <v>45933.470273842591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45933.470273842591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45933.470273842591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45933.470273842591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45933.470273842591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45933.470273842591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45933.470273842591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45933.470273842591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45933.470273842591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45933.470273842591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45933.470273842591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45933.470273842591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45933.470273842591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45933.470273842591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45933.470273842591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45933.470273842591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45933.470273842591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45933.470273842591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45933.470273842591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45933.470273842591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45933.470273842591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45933.470273842591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45933.470273842591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45933.470273842591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45933.470273842591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45933.470273842591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45933.470273842591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45933.470273842591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45933.470273842591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45933.470273842591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45933.470273842591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45933.470273842591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45933.470273842591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45933.470273842591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45933.470273842591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45933.470273842591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45933.470273842591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45933.470273842591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45933.470273842591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45933.470273842591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45933.470273842591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45933.470273842591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45933.470273842591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45933.470273842591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45933.470273842591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45933.470273842591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45933.470273842591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45933.470273842591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45933.470273842591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45933.470273842591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45933.470273842591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45933.470273842591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45933.470273842591</v>
      </c>
      <c r="H202" s="38"/>
      <c r="I202" s="37" t="str">
        <f>IFERROR(VLOOKUP(D202,DB!A:F,6,0),"")</f>
        <v/>
      </c>
      <c r="J202" s="37" t="str">
        <f>IFERROR(VLOOKUP(D202,DB!A:G,7,0),"")</f>
        <v/>
      </c>
      <c r="K202" s="37"/>
      <c r="L202" s="37" t="str">
        <f>IFERROR(VLOOKUP(D202,DB!A:I,9,0),"")</f>
        <v/>
      </c>
    </row>
    <row r="203" spans="1:12" ht="15">
      <c r="A203" s="92"/>
      <c r="B203" s="92" t="str">
        <f>IFERROR(VLOOKUP(D203,DB!A:K,11,0),"")</f>
        <v/>
      </c>
      <c r="C203" s="92"/>
      <c r="D203" s="92"/>
      <c r="E203" s="92"/>
      <c r="F203" s="134"/>
      <c r="G203" s="135">
        <f ca="1">IFERROR(NOW()-F203,"-")</f>
        <v>45933.470273842591</v>
      </c>
      <c r="H203" s="134"/>
      <c r="I203" s="92" t="str">
        <f>IFERROR(VLOOKUP(D203,DB!A:F,6,0),"")</f>
        <v/>
      </c>
      <c r="J203" s="92" t="str">
        <f>IFERROR(VLOOKUP(D203,DB!A:G,7,0),"")</f>
        <v/>
      </c>
      <c r="K203" s="92"/>
      <c r="L203" s="92" t="str">
        <f>IFERROR(VLOOKUP(D203,DB!A:I,9,0),"")</f>
        <v/>
      </c>
    </row>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4" ht="15"/>
    <row r="465" ht="15"/>
    <row r="466" ht="15"/>
    <row r="467" ht="15"/>
    <row r="468" ht="15"/>
    <row r="469" ht="15"/>
    <row r="470" ht="15"/>
    <row r="471" ht="15"/>
    <row r="473" ht="15"/>
    <row r="474" ht="15"/>
    <row r="475" ht="15"/>
    <row r="476" ht="15"/>
    <row r="477" ht="15"/>
    <row r="478" ht="15"/>
    <row r="480" ht="15"/>
    <row r="481" ht="15"/>
    <row r="482" ht="15"/>
    <row r="483" ht="15"/>
    <row r="484" ht="15"/>
    <row r="485" ht="15"/>
    <row r="486" ht="15"/>
    <row r="487"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2" ht="15"/>
    <row r="523" ht="15"/>
    <row r="524" ht="15"/>
    <row r="525" ht="15"/>
    <row r="526" ht="15"/>
    <row r="527" ht="15"/>
    <row r="528" ht="15"/>
    <row r="529" ht="15"/>
    <row r="530" ht="15"/>
    <row r="531" ht="15"/>
    <row r="533" ht="15"/>
    <row r="534" ht="15"/>
    <row r="535" ht="15"/>
    <row r="538" ht="15"/>
    <row r="539" ht="15"/>
    <row r="540" ht="15"/>
    <row r="541"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3" ht="15"/>
    <row r="854" ht="15"/>
    <row r="855" ht="15"/>
    <row r="856" ht="15"/>
    <row r="857" ht="15"/>
    <row r="858" ht="15"/>
    <row r="862" ht="15"/>
    <row r="863" ht="15"/>
    <row r="873" ht="15"/>
    <row r="878" ht="15"/>
    <row r="889" ht="15"/>
    <row r="890" ht="15"/>
    <row r="897" ht="15"/>
    <row r="898" ht="15"/>
    <row r="902" ht="15"/>
    <row r="903" ht="15"/>
    <row r="904" ht="15"/>
    <row r="911" ht="15"/>
    <row r="912" ht="15"/>
    <row r="913" ht="15"/>
    <row r="914" ht="15"/>
    <row r="916" ht="15"/>
    <row r="917" ht="15"/>
    <row r="918" ht="15"/>
    <row r="921" ht="15"/>
    <row r="922" ht="15"/>
    <row r="923" ht="15"/>
    <row r="924" ht="15"/>
    <row r="926" ht="15"/>
    <row r="927" ht="15"/>
    <row r="928" ht="15"/>
    <row r="929" ht="15"/>
    <row r="930" ht="15"/>
    <row r="931" ht="15"/>
    <row r="933" ht="15"/>
    <row r="934" ht="15"/>
    <row r="936" ht="15"/>
    <row r="937" ht="15"/>
    <row r="939" ht="15"/>
    <row r="940" ht="15"/>
    <row r="941" ht="15"/>
    <row r="943" ht="15"/>
    <row r="944" ht="15"/>
    <row r="945" ht="15"/>
    <row r="946" ht="15"/>
    <row r="947" ht="15"/>
    <row r="951" ht="15"/>
    <row r="952" ht="15"/>
    <row r="953" ht="15"/>
    <row r="954" ht="15"/>
    <row r="957" ht="15"/>
    <row r="958" ht="15"/>
    <row r="961" ht="15"/>
    <row r="1002" ht="15"/>
    <row r="1003" ht="15"/>
    <row r="1006" ht="15"/>
    <row r="1007" ht="15"/>
    <row r="1014" ht="15"/>
    <row r="1015" ht="15"/>
    <row r="1018" ht="15"/>
    <row r="1020" ht="15"/>
    <row r="1022" ht="15"/>
    <row r="1023" ht="15"/>
    <row r="1024" ht="15"/>
    <row r="1027" ht="15"/>
    <row r="1028" ht="15"/>
    <row r="1030" ht="15"/>
    <row r="1033" ht="15"/>
    <row r="1034" ht="15"/>
    <row r="1036" ht="15"/>
    <row r="1037" ht="15"/>
    <row r="1038" ht="15"/>
    <row r="1039" ht="15"/>
    <row r="1040" ht="15"/>
    <row r="1043" ht="15"/>
    <row r="1044" ht="15"/>
    <row r="1045" ht="15"/>
    <row r="1046" ht="15"/>
    <row r="1047" ht="15"/>
    <row r="1048" ht="15"/>
    <row r="1050" ht="15"/>
    <row r="1052" ht="15"/>
    <row r="1054" ht="15"/>
    <row r="1055" ht="15"/>
    <row r="1056" ht="15"/>
    <row r="1058" ht="15"/>
    <row r="1059" ht="15"/>
    <row r="1060" ht="15"/>
    <row r="1061" ht="15"/>
    <row r="1062" ht="15"/>
    <row r="1063" ht="15"/>
    <row r="1064" ht="15"/>
    <row r="1066" ht="15"/>
    <row r="1067" ht="15"/>
    <row r="1068" ht="15"/>
    <row r="1073" ht="15"/>
    <row r="1074" ht="15"/>
    <row r="1078" ht="15"/>
    <row r="1079" ht="15"/>
    <row r="1080" ht="15"/>
    <row r="1083" ht="15"/>
    <row r="1085" ht="15"/>
    <row r="1089" ht="15"/>
    <row r="1093" ht="15"/>
    <row r="1099" ht="15"/>
    <row r="1100" ht="15"/>
    <row r="1102" ht="15"/>
    <row r="1103" ht="15"/>
    <row r="1105" ht="15"/>
    <row r="1108" ht="15"/>
    <row r="1109" ht="15"/>
    <row r="1111" ht="15"/>
    <row r="1113" ht="15"/>
    <row r="1115" ht="15"/>
    <row r="1117" ht="15"/>
    <row r="1118" ht="15"/>
    <row r="1119" ht="15"/>
    <row r="1121" ht="15"/>
    <row r="1122" ht="15"/>
    <row r="1123" ht="15"/>
    <row r="1124" ht="15"/>
    <row r="1127" ht="15"/>
    <row r="1301" ht="15"/>
    <row r="1302" ht="15"/>
    <row r="1312" ht="15"/>
    <row r="1313" ht="15"/>
    <row r="1314" ht="15"/>
    <row r="1320" ht="15"/>
    <row r="1321" ht="15"/>
    <row r="1322" ht="15"/>
    <row r="1323" ht="15"/>
    <row r="1325" ht="15"/>
    <row r="1328" ht="15"/>
    <row r="1329" ht="15"/>
    <row r="1330" ht="15"/>
    <row r="1331" ht="15"/>
    <row r="1333" ht="15"/>
    <row r="1334" ht="15"/>
    <row r="1336" ht="15"/>
    <row r="1337" ht="15"/>
    <row r="1338" ht="15"/>
    <row r="1339" ht="15"/>
    <row r="1341" ht="15"/>
    <row r="1342" ht="15"/>
    <row r="1343" ht="15"/>
    <row r="1346" ht="15"/>
    <row r="1347" ht="15"/>
    <row r="1350" ht="15"/>
    <row r="1351" ht="15"/>
    <row r="1352" ht="15"/>
    <row r="1353" ht="15"/>
    <row r="1354" ht="15"/>
    <row r="1355" ht="15"/>
    <row r="1356" ht="15"/>
    <row r="1357" ht="15"/>
    <row r="1359" ht="15"/>
    <row r="1361" ht="15"/>
    <row r="1362" ht="15"/>
    <row r="1363" ht="15"/>
    <row r="1366" ht="15"/>
    <row r="1376" ht="15"/>
    <row r="1379" ht="15"/>
    <row r="1380" ht="15"/>
    <row r="1384" ht="15"/>
    <row r="1388" ht="15"/>
    <row r="1391" ht="15"/>
  </sheetData>
  <dataValidations count="2">
    <dataValidation allowBlank="1" showInputMessage="1" showErrorMessage="1" sqref="E1" xr:uid="{920C6338-E771-4DAE-8C89-92A9093EA4DE}"/>
    <dataValidation type="list" allowBlank="1" showInputMessage="1" showErrorMessage="1" sqref="E2:E2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7"/>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37" t="s">
        <v>5398</v>
      </c>
      <c r="C2" s="137">
        <v>1</v>
      </c>
      <c r="D2" s="137" t="s">
        <v>32861</v>
      </c>
      <c r="E2" s="137" t="s">
        <v>39076</v>
      </c>
      <c r="F2" s="138">
        <v>45929.14371527778</v>
      </c>
      <c r="G2" s="139">
        <f ca="1">IFERROR(NOW()-F2,"-")</f>
        <v>4.3265585648114211</v>
      </c>
      <c r="H2" s="137">
        <v>45929.455266203702</v>
      </c>
      <c r="I2" s="137" t="str">
        <f>IFERROR(VLOOKUP(D2,DB!A:F,6,0),"")</f>
        <v>SCECO</v>
      </c>
      <c r="J2" s="137" t="str">
        <f>IFERROR(VLOOKUP(D2,DB!A:G,7,0),"")</f>
        <v>In progress</v>
      </c>
      <c r="K2" s="137" t="s">
        <v>39077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37" t="s">
        <v>5398</v>
      </c>
      <c r="C3" s="137">
        <v>1</v>
      </c>
      <c r="D3" s="137" t="s">
        <v>34463</v>
      </c>
      <c r="E3" s="137" t="s">
        <v>39076</v>
      </c>
      <c r="F3" s="138">
        <v>45926.772847222222</v>
      </c>
      <c r="G3" s="139">
        <f ca="1">IFERROR(NOW()-F3,"-")</f>
        <v>6.6974266203687876</v>
      </c>
      <c r="H3" s="137">
        <v>45927.449074074102</v>
      </c>
      <c r="I3" s="137" t="str">
        <f>IFERROR(VLOOKUP(D3,DB!A:F,6,0),"")</f>
        <v>SCECO</v>
      </c>
      <c r="J3" s="137" t="str">
        <f>IFERROR(VLOOKUP(D3,DB!A:G,7,0),"")</f>
        <v>Weak</v>
      </c>
      <c r="K3" s="137" t="s">
        <v>39077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37" t="s">
        <v>5398</v>
      </c>
      <c r="C4" s="137">
        <v>1</v>
      </c>
      <c r="D4" s="137" t="s">
        <v>33408</v>
      </c>
      <c r="E4" s="137" t="s">
        <v>38964</v>
      </c>
      <c r="F4" s="138">
        <v>45932.818645833337</v>
      </c>
      <c r="G4" s="139">
        <f ca="1">IFERROR(NOW()-F4,"-")</f>
        <v>0.65162800925463671</v>
      </c>
      <c r="H4" s="138">
        <v>45931.969363425924</v>
      </c>
      <c r="I4" s="137" t="str">
        <f>IFERROR(VLOOKUP(D4,DB!A:F,6,0),"")</f>
        <v>SCECO</v>
      </c>
      <c r="J4" s="137" t="str">
        <f>IFERROR(VLOOKUP(D4,DB!A:G,7,0),"")</f>
        <v>Dead</v>
      </c>
      <c r="K4" s="137" t="s">
        <v>39077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37" t="str">
        <f>IFERROR(VLOOKUP(D5,DB!A:K,11,0),"")</f>
        <v>R6</v>
      </c>
      <c r="C5" s="137">
        <v>1</v>
      </c>
      <c r="D5" s="137" t="s">
        <v>33684</v>
      </c>
      <c r="E5" s="137" t="s">
        <v>39076</v>
      </c>
      <c r="F5" s="140">
        <v>45933.122523148151</v>
      </c>
      <c r="G5" s="139">
        <f ca="1">IFERROR(NOW()-F5,"-")</f>
        <v>0.34775069444003748</v>
      </c>
      <c r="H5" s="140">
        <v>45933.215115740742</v>
      </c>
      <c r="I5" s="137" t="str">
        <f>IFERROR(VLOOKUP(D5,DB!A:F,6,0),"")</f>
        <v>SCECO</v>
      </c>
      <c r="J5" s="137" t="str">
        <f>IFERROR(VLOOKUP(D5,DB!A:G,7,0),"")</f>
        <v>Weak</v>
      </c>
      <c r="K5" s="137" t="s">
        <v>39081</v>
      </c>
      <c r="L5" s="137" t="str">
        <f>IFERROR(VLOOKUP(D5,DB!A:I,9,0),"")</f>
        <v>Latis</v>
      </c>
    </row>
    <row r="6" spans="1:16383" ht="31.5" customHeight="1">
      <c r="A6" s="121"/>
      <c r="B6" s="137" t="str">
        <f>IFERROR(VLOOKUP(D6,DB!A:K,11,0),"")</f>
        <v/>
      </c>
      <c r="C6" s="137"/>
      <c r="D6" s="137"/>
      <c r="E6" s="137"/>
      <c r="F6" s="137"/>
      <c r="G6" s="137">
        <f ca="1">IFERROR(NOW()-F6,"-")</f>
        <v>45933.470273842591</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45933.470273842591</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45933.470273842591</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45933.470273842591</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45933.470273842591</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45933.470273842591</v>
      </c>
      <c r="H11" s="137"/>
      <c r="I11" s="137" t="str">
        <f>IFERROR(VLOOKUP(D11,DB!A:F,6,0),"")</f>
        <v/>
      </c>
      <c r="J11" s="137" t="str">
        <f>IFERROR(VLOOKUP(D11,DB!A:G,7,0),"")</f>
        <v/>
      </c>
      <c r="K11" s="137"/>
      <c r="L11" s="137" t="str">
        <f>IFERROR(VLOOKUP(D11,DB!A:I,9,0),"")</f>
        <v/>
      </c>
    </row>
    <row r="12" spans="1:16383" ht="31.5" customHeight="1">
      <c r="A12" s="121"/>
      <c r="B12" s="120" t="str">
        <f>IFERROR(VLOOKUP(D12,DB!A:K,11,0),"")</f>
        <v/>
      </c>
      <c r="C12" s="122"/>
      <c r="D12" s="120"/>
      <c r="E12" s="123"/>
      <c r="F12" s="124"/>
      <c r="G12" s="89">
        <f ca="1">IFERROR(NOW()-F12,"-")</f>
        <v>45933.470273842591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45933.470273842591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45933.470273842591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45933.470273842591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45933.470273842591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45933.470273842591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45933.470273842591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45933.470273842591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45933.470273842591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45933.470273842591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45933.470273842591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45933.470273842591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45933.470273842591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45933.470273842591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45933.470273842591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45933.470273842591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45933.470273842591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45933.470273842591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45933.470273842591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45933.470273842591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45933.470273842591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45933.470273842591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45933.470273842591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45933.470273842591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45933.470273842591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45933.470273842591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45933.470273842591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45933.470273842591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45933.470273842591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45933.470273842591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45933.470273842591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45933.470273842591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45933.470273842591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45933.470273842591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45933.470273842591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45933.470273842591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45933.470273842591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45933.470273842591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45933.470273842591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45933.470273842591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45933.470273842591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45933.470273842591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45933.470273842591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45933.470273842591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45933.470273842591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45933.470273842591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45933.470273842591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45933.470273842591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45933.470273842591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45933.470273842591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45933.470273842591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45933.470273842591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45933.470273842591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45933.470273842591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45933.470273842591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45933.470273842591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45933.470273842591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45933.470273842591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45933.470273842591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45933.470273842591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45933.470273842591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45933.470273842591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45933.470273842591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45933.470273842591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45933.470273842591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45933.470273842591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45933.470273842591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45933.470273842591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45933.470273842591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45933.470273842591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45933.470273842591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45933.470273842591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45933.470273842591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45933.470273842591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45933.470273842591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45933.470273842591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45933.470273842591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45933.470273842591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45933.470273842591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45933.470273842591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45933.470273842591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45933.470273842591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45933.470273842591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45933.470273842591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45933.470273842591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45933.470273842591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45933.470273842591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45933.470273842591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45933.470273842591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45933.470273842591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45933.470273842591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45933.470273842591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45933.470273842591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45933.470273842591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45933.470273842591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45933.470273842591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45933.470273842591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45933.470273842591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45933.470273842591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45933.470273842591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45933.470273842591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45933.470273842591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45933.470273842591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45933.470273842591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45933.470273842591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45933.470273842591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45933.470273842591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45933.470273842591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45933.470273842591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45933.470273842591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45933.470273842591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45933.470273842591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45933.470273842591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45933.470273842591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45933.470273842591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45933.470273842591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45933.470273842591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45933.470273842591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45933.470273842591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45933.470273842591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45933.470273842591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45933.470273842591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45933.470273842591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45933.470273842591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45933.470273842591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45933.470273842591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45933.470273842591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45933.470273842591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45933.470273842591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45933.470273842591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45933.470273842591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45933.470273842591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45933.470273842591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45933.470273842591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45933.470273842591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45933.470273842591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45933.470273842591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45933.470273842591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45933.470273842591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45933.470273842591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45933.470273842591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45933.470273842591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45933.470273842591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45933.470273842591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45933.470273842591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45933.470273842591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45933.470273842591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45933.470273842591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45933.470273842591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45933.470273842591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45933.470273842591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45933.470273842591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45933.470273842591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45933.470273842591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45933.470273842591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45933.470273842591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45933.470273842591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45933.470273842591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45933.470273842591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45933.470273842591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45933.470273842591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45933.470273842591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45933.470273842591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45933.470273842591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45933.470273842591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45933.470273842591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45933.470273842591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45933.470273842591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45933.470273842591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45933.470273842591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45933.470273842591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45933.470273842591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45933.470273842591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45933.470273842591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45933.470273842591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45933.470273842591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45933.470273842591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45933.470273842591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45933.470273842591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45933.470273842591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45933.470273842591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45933.470273842591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45933.470273842591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45933.470273842591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45933.470273842591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45933.470273842591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45933.470273842591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45933.470273842591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45933.470273842591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45933.470273842591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45933.470273842591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45933.470273842591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45933.470273842591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45933.470273842591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45933.470273842591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45933.470273842591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45933.470273842591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45933.470273842591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45933.470273842591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45933.470273842591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45933.470273842591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45933.470273842591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45933.470273842591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45933.470273842591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45933.470273842591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45933.470273842591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45933.470273842591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45933.470273842591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45933.470273842591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45933.470273842591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45933.470273842591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45933.470273842591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45933.470273842591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45933.470273842591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45933.470273842591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45933.470273842591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45933.470273842591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45933.470273842591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45933.470273842591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45933.470273842591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45933.470273842591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45933.470273842591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45933.470273842591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45933.470273842591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45933.470273842591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45933.470273842591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45933.470273842591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45933.470273842591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45933.470273842591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45933.470273842591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45933.470273842591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45933.470273842591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45933.470273842591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45933.470273842591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45933.470273842591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45933.470273842591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45933.470273842591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45933.470273842591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45933.470273842591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45933.470273842591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45933.470273842591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45933.470273842591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45933.470273842591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45933.470273842591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45933.470273842591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45933.470273842591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45933.470273842591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45933.470273842591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45933.470273842591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45933.470273842591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45933.470273842591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45933.470273842591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45933.470273842591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45933.470273842591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45933.470273842591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45933.470273842591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45933.470273842591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45933.470273842591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45933.470273842591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45933.470273842591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45933.470273842591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45933.470273842591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45933.470273842591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45933.470273842591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45933.470273842591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45933.470273842591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45933.470273842591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45933.470273842591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45933.470273842591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45933.470273842591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45933.470273842591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45933.470273842591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45933.470273842591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45933.470273842591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45933.470273842591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45933.470273842591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45933.470273842591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45933.470273842591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45933.470273842591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45933.470273842591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45933.470273842591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45933.470273842591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45933.470273842591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45933.470273842591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45933.470273842591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45933.470273842591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45933.470273842591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45933.470273842591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45933.470273842591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45933.470273842591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45933.470273842591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45933.470273842591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45933.470273842591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45933.470273842591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45933.470273842591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45933.470273842591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45933.470273842591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45933.470273842591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45933.470273842591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45933.470273842591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45933.470273842591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45933.470273842591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45933.470273842591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45933.470273842591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45933.470273842591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45933.470273842591</v>
      </c>
      <c r="H317" s="124"/>
      <c r="I317" s="120" t="str">
        <f>IFERROR(VLOOKUP(D317,DB!A:F,6,0),"")</f>
        <v/>
      </c>
      <c r="J317" s="119" t="str">
        <f>IFERROR(VLOOKUP(D317,DB!A:G,7,0),"")</f>
        <v/>
      </c>
      <c r="K317" s="125"/>
      <c r="L317" s="126" t="str">
        <f>IFERROR(VLOOKUP(D317,DB!A:I,9,0),"")</f>
        <v/>
      </c>
    </row>
  </sheetData>
  <dataValidations count="2">
    <dataValidation allowBlank="1" showInputMessage="1" showErrorMessage="1" sqref="E1" xr:uid="{380493DB-286A-4683-AF55-C78F04945A49}"/>
    <dataValidation type="list" allowBlank="1" showInputMessage="1" showErrorMessage="1" sqref="E6:E3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2025-10-03T08:18:18Z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